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'!$C$28:$H$169</definedName>
    <definedName name="__xlnm__FilterDatabase_0" localSheetId="0">'OSC '!$C$28:$H$169</definedName>
  </definedNames>
  <calcPr calcId="162913"/>
</workbook>
</file>

<file path=xl/calcChain.xml><?xml version="1.0" encoding="utf-8"?>
<calcChain xmlns="http://schemas.openxmlformats.org/spreadsheetml/2006/main">
  <c r="L274" i="8" l="1"/>
  <c r="M273" i="8"/>
  <c r="M270" i="8"/>
  <c r="O270" i="8" s="1"/>
  <c r="M266" i="8"/>
  <c r="O266" i="8" s="1"/>
  <c r="M263" i="8"/>
  <c r="O263" i="8" s="1"/>
  <c r="N259" i="8"/>
  <c r="M257" i="8"/>
  <c r="M254" i="8"/>
  <c r="O254" i="8" s="1"/>
  <c r="M250" i="8"/>
  <c r="O250" i="8" s="1"/>
  <c r="O247" i="8"/>
  <c r="M247" i="8"/>
  <c r="M243" i="8"/>
  <c r="N240" i="8"/>
  <c r="N274" i="8" s="1"/>
  <c r="M238" i="8"/>
  <c r="N234" i="8"/>
  <c r="L234" i="8"/>
  <c r="O233" i="8"/>
  <c r="O235" i="8" s="1"/>
  <c r="M233" i="8"/>
  <c r="M230" i="8"/>
  <c r="O230" i="8" s="1"/>
  <c r="M226" i="8"/>
  <c r="O226" i="8" s="1"/>
  <c r="M223" i="8"/>
  <c r="L219" i="8"/>
  <c r="N218" i="8"/>
  <c r="M216" i="8"/>
  <c r="N213" i="8"/>
  <c r="O213" i="8" s="1"/>
  <c r="M211" i="8"/>
  <c r="M207" i="8"/>
  <c r="O207" i="8" s="1"/>
  <c r="M204" i="8"/>
  <c r="O204" i="8" s="1"/>
  <c r="N200" i="8"/>
  <c r="O200" i="8" s="1"/>
  <c r="M198" i="8"/>
  <c r="M195" i="8"/>
  <c r="O195" i="8" s="1"/>
  <c r="M190" i="8"/>
  <c r="O190" i="8" s="1"/>
  <c r="M187" i="8"/>
  <c r="O187" i="8" s="1"/>
  <c r="O183" i="8"/>
  <c r="M183" i="8"/>
  <c r="M180" i="8"/>
  <c r="N176" i="8"/>
  <c r="L176" i="8"/>
  <c r="M174" i="8"/>
  <c r="O174" i="8" s="1"/>
  <c r="M171" i="8"/>
  <c r="O171" i="8" s="1"/>
  <c r="M167" i="8"/>
  <c r="O167" i="8" s="1"/>
  <c r="M164" i="8"/>
  <c r="M176" i="8" s="1"/>
  <c r="L160" i="8"/>
  <c r="M159" i="8"/>
  <c r="O159" i="8" s="1"/>
  <c r="M156" i="8"/>
  <c r="O156" i="8" s="1"/>
  <c r="M151" i="8"/>
  <c r="O151" i="8" s="1"/>
  <c r="M146" i="8"/>
  <c r="O148" i="8" s="1"/>
  <c r="O142" i="8"/>
  <c r="N142" i="8"/>
  <c r="M139" i="8"/>
  <c r="N136" i="8"/>
  <c r="M134" i="8"/>
  <c r="M130" i="8"/>
  <c r="O130" i="8" s="1"/>
  <c r="N127" i="8"/>
  <c r="O127" i="8" s="1"/>
  <c r="M125" i="8"/>
  <c r="N121" i="8"/>
  <c r="M119" i="8"/>
  <c r="N116" i="8"/>
  <c r="N160" i="8" s="1"/>
  <c r="M114" i="8"/>
  <c r="M160" i="8" s="1"/>
  <c r="N110" i="8"/>
  <c r="L110" i="8"/>
  <c r="M109" i="8"/>
  <c r="O109" i="8" s="1"/>
  <c r="O106" i="8"/>
  <c r="M106" i="8"/>
  <c r="M102" i="8"/>
  <c r="M99" i="8"/>
  <c r="O99" i="8" s="1"/>
  <c r="L95" i="8"/>
  <c r="M94" i="8"/>
  <c r="O94" i="8" s="1"/>
  <c r="M91" i="8"/>
  <c r="O91" i="8" s="1"/>
  <c r="M87" i="8"/>
  <c r="O87" i="8" s="1"/>
  <c r="N84" i="8"/>
  <c r="M82" i="8"/>
  <c r="N78" i="8"/>
  <c r="O78" i="8" s="1"/>
  <c r="M76" i="8"/>
  <c r="M73" i="8"/>
  <c r="O73" i="8" s="1"/>
  <c r="M69" i="8"/>
  <c r="O69" i="8" s="1"/>
  <c r="N66" i="8"/>
  <c r="O66" i="8" s="1"/>
  <c r="M64" i="8"/>
  <c r="N60" i="8"/>
  <c r="M58" i="8"/>
  <c r="M55" i="8"/>
  <c r="M95" i="8" s="1"/>
  <c r="L51" i="8"/>
  <c r="M50" i="8"/>
  <c r="O50" i="8" s="1"/>
  <c r="M47" i="8"/>
  <c r="O47" i="8" s="1"/>
  <c r="N43" i="8"/>
  <c r="M41" i="8"/>
  <c r="M38" i="8"/>
  <c r="O38" i="8" s="1"/>
  <c r="L34" i="8"/>
  <c r="L276" i="8" s="1"/>
  <c r="M33" i="8"/>
  <c r="O33" i="8" s="1"/>
  <c r="M30" i="8"/>
  <c r="O30" i="8" s="1"/>
  <c r="O26" i="8"/>
  <c r="M26" i="8"/>
  <c r="N23" i="8"/>
  <c r="M21" i="8"/>
  <c r="M17" i="8"/>
  <c r="O17" i="8" s="1"/>
  <c r="N14" i="8"/>
  <c r="M12" i="8"/>
  <c r="N7" i="8"/>
  <c r="L7" i="8"/>
  <c r="O218" i="8" l="1"/>
  <c r="O240" i="8"/>
  <c r="O274" i="8" s="1"/>
  <c r="O259" i="8"/>
  <c r="O136" i="8"/>
  <c r="O35" i="8"/>
  <c r="O275" i="8"/>
  <c r="O23" i="8"/>
  <c r="M51" i="8"/>
  <c r="N95" i="8"/>
  <c r="M110" i="8"/>
  <c r="M219" i="8"/>
  <c r="M274" i="8"/>
  <c r="O14" i="8"/>
  <c r="O34" i="8" s="1"/>
  <c r="O43" i="8"/>
  <c r="O84" i="8"/>
  <c r="O121" i="8"/>
  <c r="O160" i="8" s="1"/>
  <c r="M234" i="8"/>
  <c r="O95" i="8"/>
  <c r="O110" i="8"/>
  <c r="O220" i="8"/>
  <c r="N51" i="8"/>
  <c r="M34" i="8"/>
  <c r="M276" i="8" s="1"/>
  <c r="O60" i="8"/>
  <c r="O102" i="8"/>
  <c r="O116" i="8"/>
  <c r="O161" i="8" s="1"/>
  <c r="O180" i="8"/>
  <c r="O219" i="8" s="1"/>
  <c r="N219" i="8"/>
  <c r="O223" i="8"/>
  <c r="O234" i="8" s="1"/>
  <c r="O243" i="8"/>
  <c r="N34" i="8"/>
  <c r="N276" i="8" s="1"/>
  <c r="O55" i="8"/>
  <c r="O111" i="8" s="1"/>
  <c r="O164" i="8"/>
  <c r="O96" i="8" l="1"/>
  <c r="O277" i="8"/>
  <c r="O278" i="8"/>
  <c r="D117" i="4"/>
  <c r="D57" i="4"/>
  <c r="O279" i="8" l="1"/>
  <c r="E169" i="1"/>
  <c r="D145" i="4" l="1"/>
  <c r="D174" i="4" l="1"/>
  <c r="D160" i="4" l="1"/>
  <c r="H24" i="1" l="1"/>
  <c r="D140" i="4" l="1"/>
  <c r="D187" i="4" l="1"/>
  <c r="D181" i="4"/>
  <c r="D134" i="4"/>
  <c r="D189" i="4" l="1"/>
  <c r="G176" i="4" s="1"/>
  <c r="G142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<sst xmlns="http://schemas.openxmlformats.org/spreadsheetml/2006/main" count="1557" uniqueCount="332">
  <si>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</si>
  <si>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</si>
  <si>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</si>
  <si>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</si>
  <si>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</si>
  <si>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</si>
  <si>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</si>
  <si>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</si>
  <si>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</si>
  <si>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</si>
  <si>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</si>
  <si>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</si>
  <si>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</si>
  <si>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</si>
  <si>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</si>
  <si>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</si>
  <si>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</si>
  <si>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</si>
  <si>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</si>
  <si>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</si>
  <si>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</si>
  <si>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</si>
  <si>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</si>
  <si>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</si>
  <si>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</si>
  <si>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</si>
  <si>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</si>
  <si>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</si>
  <si>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</si>
  <si>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</si>
  <si>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</si>
  <si>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</si>
  <si>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</si>
  <si>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</si>
  <si>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</si>
  <si>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</si>
  <si>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</si>
  <si>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</si>
  <si>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</si>
  <si>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</si>
  <si>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</si>
  <si>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</si>
  <si>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</si>
  <si>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</si>
  <si>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</si>
  <si>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</si>
  <si>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</si>
  <si>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</si>
  <si>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</si>
  <si>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</si>
  <si>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</si>
  <si>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Manoel O Souza</t>
  </si>
  <si>
    <t>Guia</t>
  </si>
  <si>
    <t>CIA Ultragaz</t>
  </si>
  <si>
    <t>Adelice Teixeira de Mello</t>
  </si>
  <si>
    <t>Vice Presidente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</si>
  <si>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</si>
  <si>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</si>
  <si>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</si>
  <si>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</si>
  <si>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</si>
  <si>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</si>
  <si>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</si>
  <si>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</si>
  <si>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</si>
  <si>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</si>
  <si>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</si>
  <si>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</si>
  <si>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</si>
  <si>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</si>
  <si>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</si>
  <si>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</si>
  <si>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</si>
  <si>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</si>
  <si>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Vital Cavalcanti</t>
  </si>
  <si>
    <t>R$ -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</si>
  <si>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</si>
  <si>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</si>
  <si>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</si>
  <si>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</si>
  <si>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</si>
  <si>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</si>
  <si>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</si>
  <si>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</si>
  <si>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Vital  Cavalcanti</t>
  </si>
  <si>
    <t>Leopoldo Carlos</t>
  </si>
  <si>
    <t xml:space="preserve">  </t>
  </si>
  <si>
    <t xml:space="preserve">Enel </t>
  </si>
  <si>
    <t>Sabesp</t>
  </si>
  <si>
    <t>Luan M. Romeiro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</si>
  <si>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</si>
  <si>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</si>
  <si>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</si>
  <si>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</si>
  <si>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</si>
  <si>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</si>
  <si>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</si>
  <si>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S.M. Serretiello Assessoria</t>
  </si>
  <si>
    <t>Leandro Marciano</t>
  </si>
  <si>
    <t>Luciana M Almeida</t>
  </si>
  <si>
    <t>GPS</t>
  </si>
  <si>
    <t>Contabilidade</t>
  </si>
  <si>
    <t>Telefone,internet escritório restaurante</t>
  </si>
  <si>
    <t>Produtos de limpeza</t>
  </si>
  <si>
    <t>Lenildo Estevão Cavalcanti</t>
  </si>
  <si>
    <t>Demervi Alves</t>
  </si>
  <si>
    <t>Diogo Araujo</t>
  </si>
  <si>
    <t>Francisca Josiana Fernandes</t>
  </si>
  <si>
    <t>Imposto</t>
  </si>
  <si>
    <t>FGTS</t>
  </si>
  <si>
    <t>DOC/TED</t>
  </si>
  <si>
    <t>Liliane de Melo</t>
  </si>
  <si>
    <t>Analia Souza Cruz</t>
  </si>
  <si>
    <t>Tarifa pacote de serviços</t>
  </si>
  <si>
    <t>Kalunga Comércio Ltda</t>
  </si>
  <si>
    <t>Camila Elisabete Nascimento</t>
  </si>
  <si>
    <t>IR Salários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</si>
  <si>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</si>
  <si>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</si>
  <si>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</si>
  <si>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</si>
  <si>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</si>
  <si>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</si>
  <si>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</si>
  <si>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</si>
  <si>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</si>
  <si>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Doces</t>
  </si>
  <si>
    <t>Óleo de soja</t>
  </si>
  <si>
    <t>Rima Mercantil</t>
  </si>
  <si>
    <t>Frios, requeijão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</si>
  <si>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</si>
  <si>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</si>
  <si>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</si>
  <si>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</si>
  <si>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</si>
  <si>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</si>
  <si>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Isabela Cristina</t>
  </si>
  <si>
    <t>Pernil suino, kit feijoada</t>
  </si>
  <si>
    <t>Cesta básica</t>
  </si>
  <si>
    <t>Lenildo Estevão Calvalcante</t>
  </si>
  <si>
    <t>Elisabete Fernandes Soares</t>
  </si>
  <si>
    <t>Lea Alves Maria Leme</t>
  </si>
  <si>
    <t>Telefone, internet restaurante</t>
  </si>
  <si>
    <t>Rescisão contratual</t>
  </si>
  <si>
    <t>Fornecimento de gás</t>
  </si>
  <si>
    <t>Ana Cristina Amorim</t>
  </si>
  <si>
    <t>Rateio entre os projetos /administrativo</t>
  </si>
  <si>
    <t>Renata Pereira</t>
  </si>
  <si>
    <t>Energia elétrica - restaurante</t>
  </si>
  <si>
    <t>Materiais de escritório</t>
  </si>
  <si>
    <t>Nova Clara Paes e Doces</t>
  </si>
  <si>
    <t>Padaria</t>
  </si>
  <si>
    <t>Nova Saboreal Doces Ltda -ME</t>
  </si>
  <si>
    <t>Charles Leite da Silva</t>
  </si>
  <si>
    <t xml:space="preserve">Café </t>
  </si>
  <si>
    <t xml:space="preserve"> QRcode</t>
  </si>
  <si>
    <t>QRcode</t>
  </si>
  <si>
    <t>Carta recibo nº 192</t>
  </si>
  <si>
    <t>Data débito</t>
  </si>
  <si>
    <t>Salário/rateio</t>
  </si>
  <si>
    <t>PIS</t>
  </si>
  <si>
    <t>Carne moida, file de peito</t>
  </si>
  <si>
    <t xml:space="preserve">DARF Aluguel </t>
  </si>
  <si>
    <t>Água restaurante</t>
  </si>
  <si>
    <t xml:space="preserve">Água escritório restaurante </t>
  </si>
  <si>
    <t>Marmitex isopor</t>
  </si>
  <si>
    <t>Tarifa MSG</t>
  </si>
  <si>
    <t>mês: Julho/2020</t>
  </si>
  <si>
    <t>000.000.686</t>
  </si>
  <si>
    <t>Baron Alimentare Ltda - Me</t>
  </si>
  <si>
    <t>Lombinho bovino, pernil</t>
  </si>
  <si>
    <t>boleto</t>
  </si>
  <si>
    <t>CFS Supermercado Eireli</t>
  </si>
  <si>
    <t>Kit feijoada</t>
  </si>
  <si>
    <t>Linguiça calabresa, file de peito</t>
  </si>
  <si>
    <t>Coxa sobrecox, acem em cubos</t>
  </si>
  <si>
    <t>File de frango,sobrepaleta,coxa com sobrecoxa</t>
  </si>
  <si>
    <t>Energia elétrica - escritório restaurante</t>
  </si>
  <si>
    <t>000.188.957</t>
  </si>
  <si>
    <t>Copolfood Com. Prod. Alimentícios Ltda</t>
  </si>
  <si>
    <t>Achocolatado,farinhas,macarrão,caldos,leite,molh</t>
  </si>
  <si>
    <t>000.185.835</t>
  </si>
  <si>
    <t>HD Sistemas de limpeza e descartáveis Ltda</t>
  </si>
  <si>
    <t>000.185.831</t>
  </si>
  <si>
    <t>Descartáveis, EPIs</t>
  </si>
  <si>
    <t>Tserve Franqueadora Ltda EPP</t>
  </si>
  <si>
    <t>Limpeza caixa dágua, laudo potabilidade</t>
  </si>
  <si>
    <t>Calvo Coml e Exp Ltda</t>
  </si>
  <si>
    <t>Elisangela Gomes</t>
  </si>
  <si>
    <t>Vale transporte</t>
  </si>
  <si>
    <t>Daiane Oliveira</t>
  </si>
  <si>
    <t>Elizabeth Fernandes</t>
  </si>
  <si>
    <t>Francisca Josiana</t>
  </si>
  <si>
    <t>000.000.027</t>
  </si>
  <si>
    <t xml:space="preserve">Marmitex </t>
  </si>
  <si>
    <t>1085415620-0</t>
  </si>
  <si>
    <t>Vivo</t>
  </si>
  <si>
    <t>Telefone e internet - escritório restaurante</t>
  </si>
  <si>
    <t>1084834630-0</t>
  </si>
  <si>
    <t>Telefone e internet - restaurante</t>
  </si>
  <si>
    <t>CIA Ultragaz S.A.</t>
  </si>
  <si>
    <t>Mini chicken,linguiça toscana,lombinho,coxa sobrecoxa</t>
  </si>
  <si>
    <t>Carne moida, pernil</t>
  </si>
  <si>
    <t>Previne Assistência médica</t>
  </si>
  <si>
    <t>Saúde ocupacional</t>
  </si>
  <si>
    <t xml:space="preserve">Impostos </t>
  </si>
  <si>
    <t>TFE</t>
  </si>
  <si>
    <t>Tarifa bancária</t>
  </si>
  <si>
    <t>Depesas administrativas</t>
  </si>
  <si>
    <t>rateio serviços de contabilidade</t>
  </si>
  <si>
    <t>Encargos folha de pagamento</t>
  </si>
  <si>
    <t>Guia FGTS</t>
  </si>
  <si>
    <t>Bucho bovino, hamburguer bovino</t>
  </si>
  <si>
    <t>Coxa/sobrecoxa, pernil</t>
  </si>
  <si>
    <t>Linguiça carne,lombinho</t>
  </si>
  <si>
    <t>Emporio Mega 100 Com. De Alimentos S.A.</t>
  </si>
  <si>
    <t>Mandioca</t>
  </si>
  <si>
    <t>Caldo de carne, caldo galinha,coloral</t>
  </si>
  <si>
    <t>000.186.718</t>
  </si>
  <si>
    <t>Avental PVC, produtos de limpeza</t>
  </si>
  <si>
    <t>000.006.183</t>
  </si>
  <si>
    <t>Brasilia Alimentos Ltda</t>
  </si>
  <si>
    <t>Arroz,feijão,açúcar</t>
  </si>
  <si>
    <t xml:space="preserve">Leandro Marciano </t>
  </si>
  <si>
    <t>Conserto geladeira,troca djuntor,janela,pedra de már</t>
  </si>
  <si>
    <t>Lombinho bovino</t>
  </si>
  <si>
    <t>Linguiça calabresa,coxa c/sobrecoxa,pernil</t>
  </si>
  <si>
    <t>000.000.031</t>
  </si>
  <si>
    <t>Super EPI Equipamentos de Proteção</t>
  </si>
  <si>
    <t>Luvas, aventais térmico</t>
  </si>
  <si>
    <t>Darf aluguel</t>
  </si>
  <si>
    <t>Pagamento água - escritório restaurante</t>
  </si>
  <si>
    <t>Pagamento água - restaurante</t>
  </si>
  <si>
    <t>Carne moida, meio peito sassami</t>
  </si>
  <si>
    <t>Multinox Equipamentos</t>
  </si>
  <si>
    <t>1ª Parcela utilidades cozinha, equipamentos</t>
  </si>
  <si>
    <t>Lombinho, moela de frango</t>
  </si>
  <si>
    <t>CDI Barra Produtos Imp e Exp Ltda</t>
  </si>
  <si>
    <t>000.189.378</t>
  </si>
  <si>
    <t>Achocolatado, leite, oregano, trigo</t>
  </si>
  <si>
    <t>Comércio de Carnes Mikail Ltda</t>
  </si>
  <si>
    <t>Carne moida</t>
  </si>
  <si>
    <t>000.000.690</t>
  </si>
  <si>
    <t>Pernil sem osso, file de frango</t>
  </si>
  <si>
    <t>Carne moida,almondega,coxa/sobrecoxa</t>
  </si>
  <si>
    <t>Tarifa transf. de recurso</t>
  </si>
  <si>
    <t>000.000.691</t>
  </si>
  <si>
    <t>000.000.034</t>
  </si>
  <si>
    <t>Paleta em cubos, pernil suino</t>
  </si>
  <si>
    <t>File de frango, figado bovino</t>
  </si>
  <si>
    <t>Alho picado, mandioca</t>
  </si>
  <si>
    <t>Lombinho bovino, coxa com sobrecoxa</t>
  </si>
  <si>
    <t>Claro</t>
  </si>
  <si>
    <t>Pagamento conta celular</t>
  </si>
  <si>
    <t>File de frango com sassami</t>
  </si>
  <si>
    <t>File de frango, pernil suino</t>
  </si>
  <si>
    <t>Casa das Embalagens Maua Ltda</t>
  </si>
  <si>
    <t>Carne moida, almondega</t>
  </si>
  <si>
    <t>Kalunga</t>
  </si>
  <si>
    <t>Gouveia  Serv. Adm. De Cobrança</t>
  </si>
  <si>
    <t>Aluguel restaurante</t>
  </si>
  <si>
    <t>Lombinho,pernil,linguiça,file de frang</t>
  </si>
  <si>
    <t>Pernil suino, lombinho</t>
  </si>
  <si>
    <t>Coxa com sobrecoxa</t>
  </si>
  <si>
    <t>Iscas de fígado</t>
  </si>
  <si>
    <t>Carne moida, coxa/sobrecoxa</t>
  </si>
  <si>
    <t>000.189.401</t>
  </si>
  <si>
    <t>Sacos:lixo,amostra/papel higiênico,bobina,filme,luvas</t>
  </si>
  <si>
    <t>000.189.388</t>
  </si>
  <si>
    <t>Francisca Josiana Fernades Pereira</t>
  </si>
  <si>
    <t xml:space="preserve">Encargos rescisão contratual </t>
  </si>
  <si>
    <t>]</t>
  </si>
  <si>
    <t>IR</t>
  </si>
  <si>
    <t>Encargos Férias - Juliana dos Santos</t>
  </si>
  <si>
    <t>Pis</t>
  </si>
  <si>
    <t>DEMONSTRATIVO DE PAGAMENTOS POR GRUPO DE DESPESAS - MÊS JULHO/2020</t>
  </si>
  <si>
    <t>Encargos férias</t>
  </si>
  <si>
    <t>Ir Salários</t>
  </si>
  <si>
    <t>Encargos rescisão</t>
  </si>
  <si>
    <t>Baron Alimentare Ltda - ME</t>
  </si>
  <si>
    <t>Lombinho,pernil</t>
  </si>
  <si>
    <t>Linguiça calabresa, file de frango</t>
  </si>
  <si>
    <t>Coxa,sobrecoxa,acem em cubos</t>
  </si>
  <si>
    <t>File de frango,paleta,coxa com sobrecoxa</t>
  </si>
  <si>
    <t>Carne moida,file de peito</t>
  </si>
  <si>
    <t>Copolfood Com. Produtos Alimentícios</t>
  </si>
  <si>
    <t>Achocolatado,farinhas,macarrão,caldos</t>
  </si>
  <si>
    <t>Nova Clara Paes de Doces</t>
  </si>
  <si>
    <t>Mini chicken,linguiça toscana,lombinho,coxa</t>
  </si>
  <si>
    <t>Bucho bovino,hamburguer</t>
  </si>
  <si>
    <t>Coxa, sobrecoxa, pernil</t>
  </si>
  <si>
    <t>Linguiça carne, lombinho</t>
  </si>
  <si>
    <t>Emporio Mega 100 Com. De alimentos</t>
  </si>
  <si>
    <t>Caldo de carne, caldo de galinha,coloral</t>
  </si>
  <si>
    <t>Nova Saboreal Doces Ltda - ME</t>
  </si>
  <si>
    <t>Arroz, feijão, açúcar</t>
  </si>
  <si>
    <t>Linguiça calabresa, coxa com sobrecoxa</t>
  </si>
  <si>
    <t>CDI Barra Produtos Imp. E Exp. Ltda</t>
  </si>
  <si>
    <t>Carne moida,almondega,coxa</t>
  </si>
  <si>
    <t>File de frango, fígado bovino</t>
  </si>
  <si>
    <t>Alho picado. Mandioca</t>
  </si>
  <si>
    <t>Lombinho bovino,coxa sobrecoxa</t>
  </si>
  <si>
    <t>Lombinho,pernil,linguiça,file</t>
  </si>
  <si>
    <t>Carne moida, coxa sobrecoxa</t>
  </si>
  <si>
    <t xml:space="preserve">Cesta básica </t>
  </si>
  <si>
    <t>Cesta básica/ Comp. Julho</t>
  </si>
  <si>
    <t>Cesta básica/ Comp. Junho</t>
  </si>
  <si>
    <t>Descartáveis Ltda</t>
  </si>
  <si>
    <t>Super EPI Equipamentos proteção</t>
  </si>
  <si>
    <t>Luvas, aventais térmicos</t>
  </si>
  <si>
    <t>Casa de embalgens Mauá</t>
  </si>
  <si>
    <t>Sacos lixo,amostra,papel higiênico,filme,luva</t>
  </si>
  <si>
    <t>Locação imóvel / Comp. Julho</t>
  </si>
  <si>
    <t>Limpeza caixa dágua</t>
  </si>
  <si>
    <t>Conserto geladeira,djuntor,janela, mármore</t>
  </si>
  <si>
    <t>1ª Parcela utiliddades cozinha,equipamentos</t>
  </si>
  <si>
    <t>Impostos</t>
  </si>
  <si>
    <t>guia</t>
  </si>
  <si>
    <t>Depósito diário- Julho  2020</t>
  </si>
  <si>
    <t xml:space="preserve">Valor a depositar </t>
  </si>
  <si>
    <t>Carta recibo nº 193</t>
  </si>
  <si>
    <t>Carta recibo nº 194</t>
  </si>
  <si>
    <t>Carta recibo nº 195</t>
  </si>
  <si>
    <t>Carta recibo nº 196</t>
  </si>
  <si>
    <t>Valor ref. Jantar 15/07/2020</t>
  </si>
  <si>
    <t>Carta recibo nº 197</t>
  </si>
  <si>
    <t>Carta recibo nº 198</t>
  </si>
  <si>
    <t>Carta recibo nº 199 e Carta QR Code nº 09</t>
  </si>
  <si>
    <t>Carta recibo nº 200 e Carta QR Code nº 09</t>
  </si>
  <si>
    <t>Carta recibo nº 201 e Carta QR Code nº 10</t>
  </si>
  <si>
    <t>Saldo mês anterior: R$ 47.965,00</t>
  </si>
  <si>
    <t>Saldo mês atual: R$ 48.128,00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</si>
</sst>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  <numFmt numFmtId="171" formatCode="&quot;R$&quot;\ #,##0.00"/>
  </numFmts>
  <fonts count="53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sz val="9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z val="12"/>
      <color rgb="FFFF0000"/>
      <name val="Arial"/>
      <family val="2"/>
    </font>
    <font>
      <b/>
      <sz val="12"/>
      <color rgb="FF0070C0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8" fillId="0" borderId="0" applyBorder="0" applyProtection="0"/>
    <xf numFmtId="166" fontId="9" fillId="0" borderId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4" fillId="0" borderId="0" applyFill="0" applyBorder="0" applyAlignment="0" applyProtection="0"/>
    <xf numFmtId="170" fontId="16" fillId="0" borderId="0" applyFont="0" applyFill="0" applyBorder="0" applyAlignment="0" applyProtection="0"/>
    <xf numFmtId="43" fontId="4" fillId="0" borderId="0" applyFill="0" applyBorder="0" applyAlignment="0" applyProtection="0"/>
  </cellStyleXfs>
  <cellXfs count="445">
    <xf numFmtId="0" fontId="0" fillId="0" borderId="0" xfId="0"/>
    <xf numFmtId="0" fontId="6" fillId="0" borderId="0" xfId="0" applyFont="1"/>
    <xf numFmtId="0" fontId="22" fillId="3" borderId="0" xfId="0" applyFont="1" applyFill="1" applyBorder="1"/>
    <xf numFmtId="0" fontId="26" fillId="0" borderId="14" xfId="0" applyFont="1" applyFill="1" applyBorder="1" applyAlignment="1">
      <alignment horizontal="left"/>
    </xf>
    <xf numFmtId="0" fontId="22" fillId="0" borderId="14" xfId="0" applyFont="1" applyBorder="1"/>
    <xf numFmtId="0" fontId="26" fillId="0" borderId="10" xfId="0" applyFont="1" applyFill="1" applyBorder="1" applyAlignment="1">
      <alignment horizontal="left"/>
    </xf>
    <xf numFmtId="0" fontId="22" fillId="0" borderId="10" xfId="0" applyFont="1" applyBorder="1"/>
    <xf numFmtId="14" fontId="26" fillId="0" borderId="10" xfId="0" applyNumberFormat="1" applyFont="1" applyFill="1" applyBorder="1" applyAlignment="1">
      <alignment horizontal="left"/>
    </xf>
    <xf numFmtId="0" fontId="26" fillId="0" borderId="15" xfId="0" applyFont="1" applyFill="1" applyBorder="1" applyAlignment="1">
      <alignment horizontal="left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14" fontId="26" fillId="0" borderId="14" xfId="0" applyNumberFormat="1" applyFont="1" applyFill="1" applyBorder="1" applyAlignment="1">
      <alignment horizontal="center" vertical="center" wrapText="1"/>
    </xf>
    <xf numFmtId="14" fontId="26" fillId="0" borderId="10" xfId="0" applyNumberFormat="1" applyFont="1" applyFill="1" applyBorder="1" applyAlignment="1">
      <alignment horizontal="center" vertical="center" wrapText="1"/>
    </xf>
    <xf numFmtId="166" fontId="26" fillId="0" borderId="10" xfId="3" applyFont="1" applyFill="1" applyBorder="1" applyAlignment="1">
      <alignment horizontal="left"/>
    </xf>
    <xf numFmtId="0" fontId="26" fillId="3" borderId="10" xfId="0" applyFont="1" applyFill="1" applyBorder="1" applyAlignment="1"/>
    <xf numFmtId="4" fontId="26" fillId="3" borderId="10" xfId="9" applyNumberFormat="1" applyFont="1" applyFill="1" applyBorder="1" applyAlignment="1">
      <alignment horizontal="right"/>
    </xf>
    <xf numFmtId="0" fontId="22" fillId="0" borderId="15" xfId="0" applyFont="1" applyBorder="1" applyAlignment="1">
      <alignment horizontal="left"/>
    </xf>
    <xf numFmtId="0" fontId="22" fillId="0" borderId="15" xfId="0" applyFont="1" applyBorder="1"/>
    <xf numFmtId="14" fontId="22" fillId="0" borderId="15" xfId="0" applyNumberFormat="1" applyFont="1" applyBorder="1"/>
    <xf numFmtId="0" fontId="22" fillId="0" borderId="16" xfId="0" applyFont="1" applyBorder="1"/>
    <xf numFmtId="0" fontId="22" fillId="0" borderId="0" xfId="0" applyFont="1" applyBorder="1" applyAlignment="1">
      <alignment vertical="center" wrapText="1"/>
    </xf>
    <xf numFmtId="14" fontId="26" fillId="0" borderId="17" xfId="0" applyNumberFormat="1" applyFont="1" applyFill="1" applyBorder="1" applyAlignment="1">
      <alignment horizontal="center" vertical="center" wrapText="1"/>
    </xf>
    <xf numFmtId="0" fontId="22" fillId="0" borderId="12" xfId="0" applyFont="1" applyBorder="1"/>
    <xf numFmtId="4" fontId="26" fillId="3" borderId="10" xfId="0" applyNumberFormat="1" applyFont="1" applyFill="1" applyBorder="1" applyAlignment="1"/>
    <xf numFmtId="4" fontId="26" fillId="3" borderId="12" xfId="10" applyNumberFormat="1" applyFont="1" applyFill="1" applyBorder="1" applyAlignment="1"/>
    <xf numFmtId="0" fontId="22" fillId="0" borderId="10" xfId="0" applyFont="1" applyBorder="1"/>
    <xf numFmtId="0" fontId="22" fillId="3" borderId="15" xfId="0" applyFont="1" applyFill="1" applyBorder="1"/>
    <xf numFmtId="0" fontId="22" fillId="0" borderId="15" xfId="0" applyFont="1" applyBorder="1"/>
    <xf numFmtId="0" fontId="22" fillId="0" borderId="18" xfId="0" applyFont="1" applyBorder="1"/>
    <xf numFmtId="0" fontId="26" fillId="3" borderId="14" xfId="0" applyFont="1" applyFill="1" applyBorder="1" applyAlignment="1"/>
    <xf numFmtId="4" fontId="26" fillId="3" borderId="14" xfId="9" applyNumberFormat="1" applyFont="1" applyFill="1" applyBorder="1" applyAlignment="1">
      <alignment horizontal="right"/>
    </xf>
    <xf numFmtId="14" fontId="22" fillId="0" borderId="0" xfId="0" applyNumberFormat="1" applyFont="1" applyBorder="1" applyAlignment="1"/>
    <xf numFmtId="0" fontId="22" fillId="0" borderId="17" xfId="0" applyFont="1" applyBorder="1"/>
    <xf numFmtId="14" fontId="22" fillId="0" borderId="18" xfId="0" applyNumberFormat="1" applyFont="1" applyBorder="1"/>
    <xf numFmtId="0" fontId="22" fillId="3" borderId="12" xfId="0" applyFont="1" applyFill="1" applyBorder="1"/>
    <xf numFmtId="0" fontId="22" fillId="3" borderId="18" xfId="0" applyFont="1" applyFill="1" applyBorder="1"/>
    <xf numFmtId="14" fontId="22" fillId="0" borderId="10" xfId="0" applyNumberFormat="1" applyFont="1" applyBorder="1"/>
    <xf numFmtId="0" fontId="24" fillId="3" borderId="21" xfId="4" applyFont="1" applyFill="1" applyBorder="1" applyAlignment="1"/>
    <xf numFmtId="0" fontId="27" fillId="3" borderId="0" xfId="4" applyFont="1" applyFill="1" applyBorder="1" applyAlignment="1"/>
    <xf numFmtId="0" fontId="24" fillId="3" borderId="0" xfId="4" applyFont="1" applyFill="1" applyBorder="1" applyAlignment="1"/>
    <xf numFmtId="0" fontId="27" fillId="3" borderId="21" xfId="4" applyFont="1" applyFill="1" applyBorder="1" applyAlignment="1"/>
    <xf numFmtId="0" fontId="27" fillId="3" borderId="22" xfId="4" applyFont="1" applyFill="1" applyBorder="1" applyAlignment="1"/>
    <xf numFmtId="0" fontId="28" fillId="3" borderId="22" xfId="2" applyFont="1" applyFill="1" applyBorder="1" applyAlignment="1" applyProtection="1"/>
    <xf numFmtId="0" fontId="26" fillId="0" borderId="10" xfId="0" applyFont="1" applyFill="1" applyBorder="1" applyAlignment="1">
      <alignment horizontal="left"/>
    </xf>
    <xf numFmtId="14" fontId="22" fillId="0" borderId="10" xfId="0" applyNumberFormat="1" applyFont="1" applyBorder="1" applyAlignment="1">
      <alignment horizontal="center"/>
    </xf>
    <xf numFmtId="14" fontId="26" fillId="0" borderId="10" xfId="0" applyNumberFormat="1" applyFont="1" applyFill="1" applyBorder="1" applyAlignment="1">
      <alignment horizontal="center"/>
    </xf>
    <xf numFmtId="4" fontId="24" fillId="3" borderId="0" xfId="4" applyNumberFormat="1" applyFont="1" applyFill="1" applyBorder="1" applyAlignment="1"/>
    <xf numFmtId="4" fontId="24" fillId="3" borderId="21" xfId="4" applyNumberFormat="1" applyFont="1" applyFill="1" applyBorder="1" applyAlignment="1"/>
    <xf numFmtId="4" fontId="28" fillId="3" borderId="22" xfId="2" applyNumberFormat="1" applyFont="1" applyFill="1" applyBorder="1" applyAlignment="1" applyProtection="1"/>
    <xf numFmtId="4" fontId="26" fillId="3" borderId="14" xfId="3" applyNumberFormat="1" applyFont="1" applyFill="1" applyBorder="1"/>
    <xf numFmtId="4" fontId="26" fillId="3" borderId="10" xfId="3" applyNumberFormat="1" applyFont="1" applyFill="1" applyBorder="1"/>
    <xf numFmtId="4" fontId="22" fillId="3" borderId="10" xfId="3" applyNumberFormat="1" applyFont="1" applyFill="1" applyBorder="1"/>
    <xf numFmtId="4" fontId="22" fillId="0" borderId="0" xfId="3" applyNumberFormat="1" applyFont="1" applyBorder="1" applyAlignment="1">
      <alignment vertical="center"/>
    </xf>
    <xf numFmtId="4" fontId="22" fillId="0" borderId="15" xfId="3" applyNumberFormat="1" applyFont="1" applyBorder="1" applyAlignment="1">
      <alignment vertical="center"/>
    </xf>
    <xf numFmtId="4" fontId="22" fillId="0" borderId="10" xfId="3" applyNumberFormat="1" applyFont="1" applyBorder="1"/>
    <xf numFmtId="4" fontId="22" fillId="0" borderId="15" xfId="3" applyNumberFormat="1" applyFont="1" applyBorder="1"/>
    <xf numFmtId="4" fontId="22" fillId="0" borderId="0" xfId="0" applyNumberFormat="1" applyFont="1" applyBorder="1" applyAlignment="1">
      <alignment vertical="center"/>
    </xf>
    <xf numFmtId="4" fontId="22" fillId="3" borderId="17" xfId="3" applyNumberFormat="1" applyFont="1" applyFill="1" applyBorder="1"/>
    <xf numFmtId="4" fontId="22" fillId="3" borderId="15" xfId="3" applyNumberFormat="1" applyFont="1" applyFill="1" applyBorder="1"/>
    <xf numFmtId="4" fontId="22" fillId="0" borderId="10" xfId="3" applyNumberFormat="1" applyFont="1" applyBorder="1" applyAlignment="1">
      <alignment vertical="center"/>
    </xf>
    <xf numFmtId="4" fontId="0" fillId="0" borderId="0" xfId="0" applyNumberFormat="1"/>
    <xf numFmtId="10" fontId="22" fillId="0" borderId="0" xfId="0" applyNumberFormat="1" applyFont="1" applyBorder="1"/>
    <xf numFmtId="10" fontId="0" fillId="0" borderId="0" xfId="0" applyNumberFormat="1"/>
    <xf numFmtId="10" fontId="29" fillId="3" borderId="0" xfId="0" applyNumberFormat="1" applyFont="1" applyFill="1" applyBorder="1" applyAlignment="1">
      <alignment horizontal="center" vertical="center"/>
    </xf>
    <xf numFmtId="10" fontId="29" fillId="3" borderId="24" xfId="0" applyNumberFormat="1" applyFont="1" applyFill="1" applyBorder="1" applyAlignment="1">
      <alignment horizontal="center" vertical="center"/>
    </xf>
    <xf numFmtId="10" fontId="29" fillId="3" borderId="8" xfId="0" applyNumberFormat="1" applyFont="1" applyFill="1" applyBorder="1" applyAlignment="1">
      <alignment horizontal="center" vertical="center"/>
    </xf>
    <xf numFmtId="10" fontId="24" fillId="3" borderId="8" xfId="4" applyNumberFormat="1" applyFont="1" applyFill="1" applyBorder="1" applyAlignment="1"/>
    <xf numFmtId="10" fontId="28" fillId="3" borderId="25" xfId="2" applyNumberFormat="1" applyFont="1" applyFill="1" applyBorder="1" applyAlignment="1" applyProtection="1"/>
    <xf numFmtId="10" fontId="22" fillId="0" borderId="0" xfId="0" applyNumberFormat="1" applyFont="1" applyBorder="1" applyAlignment="1">
      <alignment vertical="center"/>
    </xf>
    <xf numFmtId="10" fontId="22" fillId="0" borderId="8" xfId="0" applyNumberFormat="1" applyFont="1" applyBorder="1" applyAlignment="1">
      <alignment vertical="center"/>
    </xf>
    <xf numFmtId="14" fontId="24" fillId="3" borderId="0" xfId="4" applyNumberFormat="1" applyFont="1" applyFill="1" applyBorder="1" applyAlignment="1">
      <alignment horizontal="center"/>
    </xf>
    <xf numFmtId="14" fontId="24" fillId="3" borderId="21" xfId="4" applyNumberFormat="1" applyFont="1" applyFill="1" applyBorder="1" applyAlignment="1">
      <alignment horizontal="center"/>
    </xf>
    <xf numFmtId="14" fontId="28" fillId="3" borderId="22" xfId="2" applyNumberFormat="1" applyFont="1" applyFill="1" applyBorder="1" applyAlignment="1" applyProtection="1">
      <alignment horizontal="center"/>
    </xf>
    <xf numFmtId="14" fontId="22" fillId="3" borderId="0" xfId="3" applyNumberFormat="1" applyFont="1" applyFill="1" applyBorder="1" applyAlignment="1">
      <alignment horizontal="center" vertical="center"/>
    </xf>
    <xf numFmtId="14" fontId="22" fillId="0" borderId="0" xfId="3" applyNumberFormat="1" applyFont="1" applyBorder="1" applyAlignment="1">
      <alignment horizontal="center" vertical="center"/>
    </xf>
    <xf numFmtId="14" fontId="26" fillId="3" borderId="10" xfId="0" applyNumberFormat="1" applyFont="1" applyFill="1" applyBorder="1" applyAlignment="1">
      <alignment horizontal="center"/>
    </xf>
    <xf numFmtId="14" fontId="22" fillId="0" borderId="15" xfId="3" applyNumberFormat="1" applyFont="1" applyBorder="1" applyAlignment="1">
      <alignment horizontal="center" vertical="center"/>
    </xf>
    <xf numFmtId="14" fontId="26" fillId="0" borderId="10" xfId="0" applyNumberFormat="1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14" fontId="26" fillId="0" borderId="14" xfId="0" applyNumberFormat="1" applyFont="1" applyBorder="1" applyAlignment="1">
      <alignment horizontal="center"/>
    </xf>
    <xf numFmtId="14" fontId="22" fillId="0" borderId="0" xfId="0" applyNumberFormat="1" applyFont="1" applyBorder="1" applyAlignment="1">
      <alignment horizontal="center" vertical="center"/>
    </xf>
    <xf numFmtId="14" fontId="22" fillId="0" borderId="17" xfId="0" applyNumberFormat="1" applyFont="1" applyBorder="1" applyAlignment="1">
      <alignment horizontal="center"/>
    </xf>
    <xf numFmtId="14" fontId="22" fillId="3" borderId="15" xfId="0" applyNumberFormat="1" applyFont="1" applyFill="1" applyBorder="1" applyAlignment="1">
      <alignment horizontal="center"/>
    </xf>
    <xf numFmtId="14" fontId="22" fillId="0" borderId="10" xfId="3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4" fontId="30" fillId="3" borderId="26" xfId="3" applyNumberFormat="1" applyFont="1" applyFill="1" applyBorder="1" applyAlignment="1">
      <alignment vertical="center"/>
    </xf>
    <xf numFmtId="4" fontId="30" fillId="0" borderId="26" xfId="3" applyNumberFormat="1" applyFont="1" applyBorder="1" applyAlignment="1">
      <alignment vertical="center"/>
    </xf>
    <xf numFmtId="4" fontId="30" fillId="0" borderId="27" xfId="3" applyNumberFormat="1" applyFont="1" applyBorder="1" applyAlignment="1">
      <alignment vertical="center"/>
    </xf>
    <xf numFmtId="4" fontId="30" fillId="0" borderId="26" xfId="3" applyNumberFormat="1" applyFont="1" applyBorder="1" applyAlignment="1">
      <alignment horizontal="right" vertical="center"/>
    </xf>
    <xf numFmtId="0" fontId="22" fillId="0" borderId="21" xfId="0" applyFont="1" applyBorder="1"/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>
      <alignment horizontal="center"/>
    </xf>
    <xf numFmtId="164" fontId="17" fillId="0" borderId="0" xfId="0" applyNumberFormat="1" applyFont="1"/>
    <xf numFmtId="3" fontId="17" fillId="0" borderId="0" xfId="0" applyNumberFormat="1" applyFont="1" applyAlignment="1">
      <alignment horizontal="center"/>
    </xf>
    <xf numFmtId="14" fontId="17" fillId="0" borderId="0" xfId="0" applyNumberFormat="1" applyFont="1"/>
    <xf numFmtId="0" fontId="18" fillId="0" borderId="0" xfId="1" applyFont="1" applyBorder="1" applyAlignment="1"/>
    <xf numFmtId="0" fontId="21" fillId="0" borderId="0" xfId="2" applyFont="1" applyBorder="1" applyAlignment="1" applyProtection="1">
      <alignment horizontal="left"/>
    </xf>
    <xf numFmtId="167" fontId="17" fillId="0" borderId="29" xfId="3" applyNumberFormat="1" applyFont="1" applyFill="1" applyBorder="1" applyAlignment="1" applyProtection="1">
      <alignment horizontal="left"/>
    </xf>
    <xf numFmtId="167" fontId="17" fillId="0" borderId="0" xfId="3" applyNumberFormat="1" applyFont="1" applyFill="1" applyBorder="1" applyAlignment="1" applyProtection="1">
      <alignment horizontal="center"/>
    </xf>
    <xf numFmtId="167" fontId="17" fillId="0" borderId="0" xfId="3" applyNumberFormat="1" applyFont="1" applyFill="1" applyBorder="1" applyAlignment="1" applyProtection="1">
      <alignment horizontal="left"/>
    </xf>
    <xf numFmtId="164" fontId="17" fillId="0" borderId="3" xfId="0" applyNumberFormat="1" applyFont="1" applyBorder="1"/>
    <xf numFmtId="167" fontId="17" fillId="0" borderId="0" xfId="0" applyNumberFormat="1" applyFont="1" applyBorder="1"/>
    <xf numFmtId="164" fontId="17" fillId="0" borderId="0" xfId="3" applyNumberFormat="1" applyFont="1" applyFill="1" applyBorder="1" applyAlignment="1" applyProtection="1">
      <alignment horizontal="left"/>
    </xf>
    <xf numFmtId="164" fontId="17" fillId="0" borderId="0" xfId="0" applyNumberFormat="1" applyFont="1" applyBorder="1"/>
    <xf numFmtId="164" fontId="17" fillId="0" borderId="33" xfId="0" applyNumberFormat="1" applyFont="1" applyBorder="1" applyAlignment="1">
      <alignment horizontal="center"/>
    </xf>
    <xf numFmtId="167" fontId="17" fillId="0" borderId="1" xfId="3" applyNumberFormat="1" applyFont="1" applyFill="1" applyBorder="1" applyAlignment="1" applyProtection="1">
      <alignment horizontal="center"/>
    </xf>
    <xf numFmtId="167" fontId="17" fillId="0" borderId="1" xfId="3" applyNumberFormat="1" applyFont="1" applyFill="1" applyBorder="1" applyAlignment="1" applyProtection="1">
      <alignment horizontal="left"/>
    </xf>
    <xf numFmtId="167" fontId="17" fillId="0" borderId="6" xfId="3" applyNumberFormat="1" applyFont="1" applyFill="1" applyBorder="1" applyAlignment="1" applyProtection="1">
      <alignment horizontal="left"/>
    </xf>
    <xf numFmtId="164" fontId="17" fillId="0" borderId="33" xfId="0" applyNumberFormat="1" applyFont="1" applyBorder="1"/>
    <xf numFmtId="14" fontId="17" fillId="3" borderId="4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164" fontId="17" fillId="4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left" vertical="center"/>
    </xf>
    <xf numFmtId="164" fontId="17" fillId="4" borderId="1" xfId="0" applyNumberFormat="1" applyFont="1" applyFill="1" applyBorder="1" applyAlignment="1">
      <alignment horizontal="right" vertical="center"/>
    </xf>
    <xf numFmtId="3" fontId="17" fillId="5" borderId="3" xfId="0" applyNumberFormat="1" applyFont="1" applyFill="1" applyBorder="1" applyAlignment="1">
      <alignment horizontal="center" vertical="center"/>
    </xf>
    <xf numFmtId="0" fontId="23" fillId="3" borderId="35" xfId="4" applyFont="1" applyFill="1" applyBorder="1" applyAlignment="1"/>
    <xf numFmtId="0" fontId="23" fillId="3" borderId="7" xfId="4" applyFont="1" applyFill="1" applyBorder="1" applyAlignment="1"/>
    <xf numFmtId="0" fontId="23" fillId="3" borderId="34" xfId="4" applyFont="1" applyFill="1" applyBorder="1" applyAlignment="1"/>
    <xf numFmtId="0" fontId="22" fillId="3" borderId="20" xfId="0" applyFont="1" applyFill="1" applyBorder="1"/>
    <xf numFmtId="10" fontId="22" fillId="3" borderId="0" xfId="0" applyNumberFormat="1" applyFont="1" applyFill="1" applyBorder="1"/>
    <xf numFmtId="14" fontId="22" fillId="3" borderId="0" xfId="3" applyNumberFormat="1" applyFont="1" applyFill="1" applyBorder="1" applyAlignment="1">
      <alignment horizontal="center"/>
    </xf>
    <xf numFmtId="4" fontId="30" fillId="3" borderId="27" xfId="3" applyNumberFormat="1" applyFont="1" applyFill="1" applyBorder="1"/>
    <xf numFmtId="4" fontId="22" fillId="0" borderId="0" xfId="3" applyNumberFormat="1" applyFont="1" applyBorder="1"/>
    <xf numFmtId="14" fontId="22" fillId="0" borderId="0" xfId="3" applyNumberFormat="1" applyFont="1" applyBorder="1" applyAlignment="1">
      <alignment horizontal="center"/>
    </xf>
    <xf numFmtId="0" fontId="30" fillId="3" borderId="55" xfId="0" applyFont="1" applyFill="1" applyBorder="1"/>
    <xf numFmtId="14" fontId="30" fillId="3" borderId="56" xfId="0" applyNumberFormat="1" applyFont="1" applyFill="1" applyBorder="1" applyAlignment="1"/>
    <xf numFmtId="4" fontId="30" fillId="3" borderId="56" xfId="3" applyNumberFormat="1" applyFont="1" applyFill="1" applyBorder="1"/>
    <xf numFmtId="14" fontId="26" fillId="0" borderId="56" xfId="3" applyNumberFormat="1" applyFont="1" applyFill="1" applyBorder="1" applyAlignment="1">
      <alignment horizontal="center"/>
    </xf>
    <xf numFmtId="0" fontId="22" fillId="3" borderId="56" xfId="0" applyFont="1" applyFill="1" applyBorder="1" applyAlignment="1">
      <alignment horizontal="center"/>
    </xf>
    <xf numFmtId="10" fontId="22" fillId="3" borderId="57" xfId="0" applyNumberFormat="1" applyFont="1" applyFill="1" applyBorder="1"/>
    <xf numFmtId="0" fontId="18" fillId="0" borderId="7" xfId="1" applyFont="1" applyBorder="1" applyAlignment="1"/>
    <xf numFmtId="0" fontId="21" fillId="0" borderId="8" xfId="2" applyFont="1" applyBorder="1" applyAlignment="1" applyProtection="1">
      <alignment horizontal="left"/>
    </xf>
    <xf numFmtId="167" fontId="17" fillId="0" borderId="8" xfId="3" applyNumberFormat="1" applyFont="1" applyFill="1" applyBorder="1" applyAlignment="1" applyProtection="1">
      <alignment horizontal="left"/>
    </xf>
    <xf numFmtId="167" fontId="17" fillId="0" borderId="3" xfId="3" applyNumberFormat="1" applyFont="1" applyFill="1" applyBorder="1" applyAlignment="1" applyProtection="1">
      <alignment horizontal="left"/>
    </xf>
    <xf numFmtId="167" fontId="17" fillId="2" borderId="3" xfId="3" applyNumberFormat="1" applyFont="1" applyFill="1" applyBorder="1" applyAlignment="1" applyProtection="1">
      <alignment horizontal="left"/>
    </xf>
    <xf numFmtId="3" fontId="33" fillId="3" borderId="1" xfId="0" applyNumberFormat="1" applyFont="1" applyFill="1" applyBorder="1" applyAlignment="1">
      <alignment horizontal="center" vertical="center"/>
    </xf>
    <xf numFmtId="3" fontId="33" fillId="5" borderId="1" xfId="0" applyNumberFormat="1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left"/>
    </xf>
    <xf numFmtId="4" fontId="26" fillId="3" borderId="63" xfId="3" applyNumberFormat="1" applyFont="1" applyFill="1" applyBorder="1"/>
    <xf numFmtId="14" fontId="26" fillId="0" borderId="63" xfId="0" applyNumberFormat="1" applyFont="1" applyFill="1" applyBorder="1" applyAlignment="1">
      <alignment horizontal="center"/>
    </xf>
    <xf numFmtId="14" fontId="26" fillId="0" borderId="63" xfId="0" applyNumberFormat="1" applyFont="1" applyFill="1" applyBorder="1" applyAlignment="1">
      <alignment horizontal="center" vertical="center" wrapText="1"/>
    </xf>
    <xf numFmtId="0" fontId="22" fillId="0" borderId="63" xfId="0" applyFont="1" applyBorder="1"/>
    <xf numFmtId="0" fontId="26" fillId="0" borderId="17" xfId="0" applyFont="1" applyFill="1" applyBorder="1" applyAlignment="1">
      <alignment horizontal="left"/>
    </xf>
    <xf numFmtId="4" fontId="26" fillId="3" borderId="17" xfId="3" applyNumberFormat="1" applyFont="1" applyFill="1" applyBorder="1"/>
    <xf numFmtId="0" fontId="0" fillId="0" borderId="69" xfId="0" applyBorder="1"/>
    <xf numFmtId="0" fontId="14" fillId="3" borderId="1" xfId="0" applyFont="1" applyFill="1" applyBorder="1" applyAlignment="1">
      <alignment horizontal="left" vertical="center"/>
    </xf>
    <xf numFmtId="0" fontId="22" fillId="0" borderId="19" xfId="0" applyFont="1" applyBorder="1"/>
    <xf numFmtId="10" fontId="4" fillId="3" borderId="0" xfId="8" applyNumberFormat="1" applyFill="1" applyBorder="1" applyAlignment="1"/>
    <xf numFmtId="10" fontId="4" fillId="3" borderId="21" xfId="8" applyNumberFormat="1" applyFill="1" applyBorder="1" applyAlignment="1"/>
    <xf numFmtId="10" fontId="4" fillId="3" borderId="22" xfId="8" applyNumberFormat="1" applyFill="1" applyBorder="1" applyAlignment="1" applyProtection="1"/>
    <xf numFmtId="10" fontId="4" fillId="0" borderId="0" xfId="8" applyNumberFormat="1" applyBorder="1"/>
    <xf numFmtId="10" fontId="4" fillId="0" borderId="0" xfId="8" applyNumberFormat="1" applyBorder="1" applyAlignment="1">
      <alignment vertical="center"/>
    </xf>
    <xf numFmtId="10" fontId="4" fillId="0" borderId="23" xfId="8" applyNumberFormat="1" applyBorder="1" applyAlignment="1">
      <alignment vertical="center"/>
    </xf>
    <xf numFmtId="10" fontId="4" fillId="3" borderId="0" xfId="8" applyNumberFormat="1" applyFill="1" applyBorder="1"/>
    <xf numFmtId="10" fontId="4" fillId="3" borderId="56" xfId="8" applyNumberFormat="1" applyFill="1" applyBorder="1"/>
    <xf numFmtId="10" fontId="4" fillId="0" borderId="0" xfId="8" applyNumberFormat="1"/>
    <xf numFmtId="164" fontId="19" fillId="4" borderId="1" xfId="0" applyNumberFormat="1" applyFont="1" applyFill="1" applyBorder="1" applyAlignment="1">
      <alignment horizontal="center" vertical="center"/>
    </xf>
    <xf numFmtId="14" fontId="19" fillId="0" borderId="70" xfId="0" applyNumberFormat="1" applyFont="1" applyBorder="1" applyAlignment="1" applyProtection="1">
      <alignment horizontal="left" vertical="center"/>
    </xf>
    <xf numFmtId="3" fontId="19" fillId="0" borderId="71" xfId="0" applyNumberFormat="1" applyFont="1" applyBorder="1" applyAlignment="1" applyProtection="1">
      <alignment horizontal="center" vertical="center"/>
    </xf>
    <xf numFmtId="0" fontId="19" fillId="0" borderId="71" xfId="0" applyFont="1" applyBorder="1" applyAlignment="1" applyProtection="1">
      <alignment horizontal="left" vertical="center"/>
    </xf>
    <xf numFmtId="14" fontId="20" fillId="5" borderId="71" xfId="0" applyNumberFormat="1" applyFont="1" applyFill="1" applyBorder="1" applyAlignment="1" applyProtection="1">
      <alignment horizontal="left" vertical="center"/>
    </xf>
    <xf numFmtId="164" fontId="20" fillId="5" borderId="71" xfId="0" applyNumberFormat="1" applyFont="1" applyFill="1" applyBorder="1" applyAlignment="1" applyProtection="1">
      <alignment horizontal="right" vertical="center"/>
    </xf>
    <xf numFmtId="3" fontId="19" fillId="0" borderId="72" xfId="0" applyNumberFormat="1" applyFont="1" applyBorder="1" applyAlignment="1" applyProtection="1">
      <alignment horizontal="center" vertical="center"/>
    </xf>
    <xf numFmtId="0" fontId="18" fillId="0" borderId="66" xfId="0" applyFont="1" applyBorder="1"/>
    <xf numFmtId="0" fontId="18" fillId="0" borderId="69" xfId="0" applyFont="1" applyBorder="1"/>
    <xf numFmtId="164" fontId="18" fillId="0" borderId="69" xfId="0" applyNumberFormat="1" applyFont="1" applyBorder="1"/>
    <xf numFmtId="3" fontId="18" fillId="0" borderId="69" xfId="0" applyNumberFormat="1" applyFont="1" applyBorder="1" applyAlignment="1">
      <alignment horizontal="center"/>
    </xf>
    <xf numFmtId="14" fontId="18" fillId="0" borderId="69" xfId="0" applyNumberFormat="1" applyFont="1" applyBorder="1"/>
    <xf numFmtId="0" fontId="18" fillId="0" borderId="73" xfId="0" applyFont="1" applyBorder="1" applyAlignment="1">
      <alignment horizontal="center"/>
    </xf>
    <xf numFmtId="0" fontId="18" fillId="0" borderId="20" xfId="0" applyFont="1" applyBorder="1"/>
    <xf numFmtId="0" fontId="18" fillId="0" borderId="0" xfId="0" applyFont="1" applyBorder="1"/>
    <xf numFmtId="164" fontId="18" fillId="0" borderId="0" xfId="0" applyNumberFormat="1" applyFont="1" applyBorder="1"/>
    <xf numFmtId="3" fontId="18" fillId="0" borderId="0" xfId="0" applyNumberFormat="1" applyFont="1" applyBorder="1" applyAlignment="1">
      <alignment horizontal="center"/>
    </xf>
    <xf numFmtId="14" fontId="18" fillId="0" borderId="0" xfId="0" applyNumberFormat="1" applyFont="1" applyBorder="1"/>
    <xf numFmtId="0" fontId="18" fillId="0" borderId="16" xfId="0" applyFont="1" applyBorder="1" applyAlignment="1">
      <alignment horizontal="center"/>
    </xf>
    <xf numFmtId="0" fontId="18" fillId="0" borderId="19" xfId="0" applyFont="1" applyBorder="1"/>
    <xf numFmtId="0" fontId="18" fillId="0" borderId="74" xfId="0" applyFont="1" applyBorder="1"/>
    <xf numFmtId="164" fontId="18" fillId="0" borderId="74" xfId="0" applyNumberFormat="1" applyFont="1" applyBorder="1"/>
    <xf numFmtId="3" fontId="18" fillId="0" borderId="74" xfId="0" applyNumberFormat="1" applyFont="1" applyBorder="1" applyAlignment="1">
      <alignment horizontal="center"/>
    </xf>
    <xf numFmtId="14" fontId="18" fillId="0" borderId="74" xfId="0" applyNumberFormat="1" applyFont="1" applyBorder="1"/>
    <xf numFmtId="0" fontId="18" fillId="0" borderId="75" xfId="0" applyFont="1" applyBorder="1" applyAlignment="1">
      <alignment horizontal="center"/>
    </xf>
    <xf numFmtId="44" fontId="17" fillId="0" borderId="3" xfId="3" applyNumberFormat="1" applyFont="1" applyFill="1" applyBorder="1" applyAlignment="1" applyProtection="1">
      <alignment horizontal="lef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/>
    <xf numFmtId="0" fontId="21" fillId="0" borderId="8" xfId="2" applyFont="1" applyBorder="1" applyAlignment="1" applyProtection="1">
      <alignment horizontal="left"/>
    </xf>
    <xf numFmtId="0" fontId="17" fillId="0" borderId="69" xfId="0" applyFont="1" applyBorder="1"/>
    <xf numFmtId="0" fontId="14" fillId="5" borderId="1" xfId="0" applyFont="1" applyFill="1" applyBorder="1" applyAlignment="1">
      <alignment horizontal="left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/>
    </xf>
    <xf numFmtId="0" fontId="38" fillId="0" borderId="17" xfId="0" applyFont="1" applyFill="1" applyBorder="1" applyAlignment="1">
      <alignment horizontal="left"/>
    </xf>
    <xf numFmtId="0" fontId="34" fillId="0" borderId="10" xfId="0" applyFont="1" applyBorder="1"/>
    <xf numFmtId="0" fontId="25" fillId="0" borderId="10" xfId="0" applyFont="1" applyFill="1" applyBorder="1" applyAlignment="1">
      <alignment horizontal="left"/>
    </xf>
    <xf numFmtId="0" fontId="22" fillId="0" borderId="10" xfId="0" applyFont="1" applyBorder="1" applyAlignment="1"/>
    <xf numFmtId="0" fontId="22" fillId="0" borderId="11" xfId="0" applyFont="1" applyBorder="1"/>
    <xf numFmtId="14" fontId="17" fillId="3" borderId="4" xfId="0" applyNumberFormat="1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/>
    </xf>
    <xf numFmtId="0" fontId="32" fillId="0" borderId="10" xfId="0" applyFont="1" applyBorder="1"/>
    <xf numFmtId="0" fontId="0" fillId="0" borderId="10" xfId="0" applyBorder="1"/>
    <xf numFmtId="44" fontId="39" fillId="0" borderId="10" xfId="0" applyNumberFormat="1" applyFont="1" applyBorder="1" applyAlignment="1">
      <alignment horizontal="right"/>
    </xf>
    <xf numFmtId="44" fontId="39" fillId="0" borderId="10" xfId="0" applyNumberFormat="1" applyFont="1" applyBorder="1"/>
    <xf numFmtId="166" fontId="43" fillId="0" borderId="10" xfId="3" applyFont="1" applyFill="1" applyBorder="1" applyAlignment="1">
      <alignment horizontal="left"/>
    </xf>
    <xf numFmtId="4" fontId="22" fillId="0" borderId="63" xfId="3" applyNumberFormat="1" applyFont="1" applyBorder="1"/>
    <xf numFmtId="14" fontId="22" fillId="0" borderId="63" xfId="0" applyNumberFormat="1" applyFont="1" applyBorder="1" applyAlignment="1">
      <alignment horizontal="center"/>
    </xf>
    <xf numFmtId="0" fontId="22" fillId="0" borderId="66" xfId="0" applyFont="1" applyBorder="1"/>
    <xf numFmtId="0" fontId="17" fillId="0" borderId="1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44" fontId="39" fillId="0" borderId="10" xfId="0" applyNumberFormat="1" applyFont="1" applyBorder="1" applyAlignment="1">
      <alignment horizontal="center"/>
    </xf>
    <xf numFmtId="0" fontId="3" fillId="0" borderId="10" xfId="0" applyFont="1" applyBorder="1"/>
    <xf numFmtId="0" fontId="34" fillId="3" borderId="12" xfId="0" applyFont="1" applyFill="1" applyBorder="1"/>
    <xf numFmtId="166" fontId="44" fillId="0" borderId="26" xfId="3" applyFont="1" applyBorder="1" applyAlignment="1">
      <alignment vertical="center"/>
    </xf>
    <xf numFmtId="165" fontId="17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4" fontId="19" fillId="0" borderId="3" xfId="3" applyNumberFormat="1" applyFont="1" applyFill="1" applyBorder="1" applyAlignment="1" applyProtection="1">
      <alignment horizontal="left"/>
    </xf>
    <xf numFmtId="164" fontId="19" fillId="0" borderId="3" xfId="0" applyNumberFormat="1" applyFont="1" applyBorder="1"/>
    <xf numFmtId="44" fontId="19" fillId="0" borderId="3" xfId="0" applyNumberFormat="1" applyFont="1" applyBorder="1"/>
    <xf numFmtId="0" fontId="31" fillId="0" borderId="0" xfId="0" applyFont="1"/>
    <xf numFmtId="14" fontId="47" fillId="0" borderId="10" xfId="0" applyNumberFormat="1" applyFont="1" applyBorder="1" applyAlignment="1">
      <alignment horizontal="center"/>
    </xf>
    <xf numFmtId="44" fontId="47" fillId="0" borderId="10" xfId="0" applyNumberFormat="1" applyFont="1" applyBorder="1" applyAlignment="1">
      <alignment horizontal="center"/>
    </xf>
    <xf numFmtId="0" fontId="43" fillId="0" borderId="10" xfId="0" applyFont="1" applyFill="1" applyBorder="1" applyAlignment="1">
      <alignment horizontal="left"/>
    </xf>
    <xf numFmtId="0" fontId="38" fillId="0" borderId="10" xfId="0" applyFont="1" applyFill="1" applyBorder="1" applyAlignment="1">
      <alignment horizontal="left"/>
    </xf>
    <xf numFmtId="0" fontId="22" fillId="3" borderId="63" xfId="0" applyFont="1" applyFill="1" applyBorder="1" applyAlignment="1">
      <alignment horizontal="left"/>
    </xf>
    <xf numFmtId="0" fontId="22" fillId="3" borderId="63" xfId="0" applyFont="1" applyFill="1" applyBorder="1"/>
    <xf numFmtId="4" fontId="22" fillId="3" borderId="63" xfId="3" applyNumberFormat="1" applyFont="1" applyFill="1" applyBorder="1" applyAlignment="1">
      <alignment horizontal="right"/>
    </xf>
    <xf numFmtId="14" fontId="22" fillId="3" borderId="63" xfId="3" applyNumberFormat="1" applyFont="1" applyFill="1" applyBorder="1" applyAlignment="1">
      <alignment horizontal="center"/>
    </xf>
    <xf numFmtId="14" fontId="22" fillId="3" borderId="63" xfId="0" applyNumberFormat="1" applyFont="1" applyFill="1" applyBorder="1"/>
    <xf numFmtId="0" fontId="2" fillId="0" borderId="10" xfId="0" applyFont="1" applyBorder="1"/>
    <xf numFmtId="166" fontId="25" fillId="0" borderId="10" xfId="3" applyFont="1" applyFill="1" applyBorder="1" applyAlignment="1">
      <alignment horizontal="left"/>
    </xf>
    <xf numFmtId="164" fontId="17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33" fillId="3" borderId="1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left" vertical="center"/>
    </xf>
    <xf numFmtId="37" fontId="14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4" fontId="38" fillId="0" borderId="10" xfId="0" applyNumberFormat="1" applyFont="1" applyFill="1" applyBorder="1" applyAlignment="1">
      <alignment horizontal="left"/>
    </xf>
    <xf numFmtId="0" fontId="1" fillId="0" borderId="10" xfId="0" applyFont="1" applyBorder="1"/>
    <xf numFmtId="0" fontId="32" fillId="0" borderId="10" xfId="0" applyNumberFormat="1" applyFont="1" applyBorder="1" applyAlignment="1">
      <alignment horizontal="center"/>
    </xf>
    <xf numFmtId="14" fontId="31" fillId="0" borderId="10" xfId="0" applyNumberFormat="1" applyFont="1" applyBorder="1" applyAlignment="1">
      <alignment horizontal="center"/>
    </xf>
    <xf numFmtId="44" fontId="31" fillId="0" borderId="10" xfId="0" applyNumberFormat="1" applyFont="1" applyBorder="1" applyAlignment="1">
      <alignment horizontal="center"/>
    </xf>
    <xf numFmtId="0" fontId="43" fillId="0" borderId="17" xfId="0" applyFont="1" applyFill="1" applyBorder="1" applyAlignment="1">
      <alignment horizontal="left"/>
    </xf>
    <xf numFmtId="0" fontId="48" fillId="0" borderId="10" xfId="0" applyFont="1" applyBorder="1"/>
    <xf numFmtId="0" fontId="32" fillId="0" borderId="12" xfId="0" applyFont="1" applyBorder="1" applyAlignment="1">
      <alignment horizontal="center"/>
    </xf>
    <xf numFmtId="0" fontId="32" fillId="0" borderId="77" xfId="0" applyFont="1" applyBorder="1" applyAlignment="1">
      <alignment horizontal="center"/>
    </xf>
    <xf numFmtId="14" fontId="32" fillId="0" borderId="10" xfId="0" applyNumberFormat="1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4" fontId="31" fillId="0" borderId="77" xfId="0" applyNumberFormat="1" applyFont="1" applyBorder="1" applyAlignment="1">
      <alignment horizontal="center"/>
    </xf>
    <xf numFmtId="44" fontId="32" fillId="0" borderId="10" xfId="0" applyNumberFormat="1" applyFont="1" applyBorder="1" applyAlignment="1">
      <alignment horizontal="center"/>
    </xf>
    <xf numFmtId="44" fontId="49" fillId="0" borderId="10" xfId="0" applyNumberFormat="1" applyFont="1" applyBorder="1"/>
    <xf numFmtId="44" fontId="0" fillId="0" borderId="10" xfId="0" applyNumberFormat="1" applyBorder="1"/>
    <xf numFmtId="44" fontId="0" fillId="0" borderId="0" xfId="0" applyNumberFormat="1"/>
    <xf numFmtId="171" fontId="32" fillId="0" borderId="10" xfId="0" applyNumberFormat="1" applyFont="1" applyBorder="1" applyAlignment="1">
      <alignment horizontal="center"/>
    </xf>
    <xf numFmtId="44" fontId="50" fillId="0" borderId="10" xfId="0" applyNumberFormat="1" applyFont="1" applyBorder="1"/>
    <xf numFmtId="44" fontId="51" fillId="0" borderId="10" xfId="0" applyNumberFormat="1" applyFont="1" applyBorder="1"/>
    <xf numFmtId="14" fontId="46" fillId="0" borderId="10" xfId="0" applyNumberFormat="1" applyFont="1" applyBorder="1" applyAlignment="1">
      <alignment horizontal="center"/>
    </xf>
    <xf numFmtId="166" fontId="32" fillId="0" borderId="10" xfId="3" applyFont="1" applyBorder="1" applyAlignment="1">
      <alignment horizontal="center"/>
    </xf>
    <xf numFmtId="14" fontId="39" fillId="0" borderId="10" xfId="0" applyNumberFormat="1" applyFont="1" applyBorder="1" applyAlignment="1">
      <alignment horizontal="center"/>
    </xf>
    <xf numFmtId="44" fontId="52" fillId="0" borderId="10" xfId="0" applyNumberFormat="1" applyFont="1" applyBorder="1"/>
    <xf numFmtId="0" fontId="18" fillId="0" borderId="7" xfId="1" applyFont="1" applyBorder="1" applyAlignment="1"/>
    <xf numFmtId="0" fontId="18" fillId="0" borderId="28" xfId="1" applyFont="1" applyBorder="1" applyAlignment="1"/>
    <xf numFmtId="0" fontId="17" fillId="0" borderId="2" xfId="1" applyFont="1" applyBorder="1" applyAlignment="1">
      <alignment horizontal="left"/>
    </xf>
    <xf numFmtId="0" fontId="17" fillId="0" borderId="8" xfId="1" applyFont="1" applyBorder="1" applyAlignment="1">
      <alignment horizontal="left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0" fillId="0" borderId="0" xfId="1" applyFont="1" applyBorder="1" applyAlignment="1">
      <alignment horizontal="center"/>
    </xf>
    <xf numFmtId="0" fontId="20" fillId="0" borderId="58" xfId="1" applyFont="1" applyBorder="1" applyAlignment="1">
      <alignment horizontal="center"/>
    </xf>
    <xf numFmtId="0" fontId="18" fillId="0" borderId="35" xfId="1" applyFont="1" applyBorder="1" applyAlignment="1"/>
    <xf numFmtId="0" fontId="18" fillId="0" borderId="59" xfId="1" applyFont="1" applyBorder="1" applyAlignment="1"/>
    <xf numFmtId="0" fontId="18" fillId="0" borderId="60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17" fillId="0" borderId="2" xfId="1" applyFont="1" applyBorder="1" applyAlignment="1">
      <alignment horizontal="center"/>
    </xf>
    <xf numFmtId="0" fontId="17" fillId="0" borderId="8" xfId="1" applyFont="1" applyBorder="1" applyAlignment="1">
      <alignment horizontal="center"/>
    </xf>
    <xf numFmtId="0" fontId="18" fillId="0" borderId="30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21" fillId="0" borderId="2" xfId="2" applyFont="1" applyBorder="1" applyAlignment="1" applyProtection="1">
      <alignment horizontal="left"/>
    </xf>
    <xf numFmtId="0" fontId="21" fillId="0" borderId="8" xfId="2" applyFont="1" applyBorder="1" applyAlignment="1" applyProtection="1">
      <alignment horizontal="left"/>
    </xf>
    <xf numFmtId="0" fontId="18" fillId="0" borderId="31" xfId="1" applyFont="1" applyBorder="1" applyAlignment="1">
      <alignment horizontal="left"/>
    </xf>
    <xf numFmtId="0" fontId="18" fillId="0" borderId="32" xfId="1" applyFont="1" applyBorder="1" applyAlignment="1">
      <alignment horizontal="left"/>
    </xf>
    <xf numFmtId="0" fontId="18" fillId="0" borderId="4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36" xfId="1" applyFont="1" applyBorder="1" applyAlignment="1">
      <alignment horizontal="center"/>
    </xf>
    <xf numFmtId="0" fontId="18" fillId="0" borderId="37" xfId="1" applyFont="1" applyBorder="1" applyAlignment="1">
      <alignment horizontal="center"/>
    </xf>
    <xf numFmtId="0" fontId="18" fillId="0" borderId="38" xfId="1" applyFont="1" applyBorder="1" applyAlignment="1">
      <alignment horizontal="center"/>
    </xf>
    <xf numFmtId="0" fontId="18" fillId="0" borderId="5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4" xfId="1" applyFont="1" applyBorder="1"/>
    <xf numFmtId="0" fontId="18" fillId="0" borderId="61" xfId="1" applyFont="1" applyBorder="1"/>
    <xf numFmtId="0" fontId="17" fillId="0" borderId="62" xfId="1" applyFont="1" applyBorder="1" applyAlignment="1">
      <alignment horizontal="center"/>
    </xf>
    <xf numFmtId="0" fontId="17" fillId="0" borderId="25" xfId="1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164" fontId="17" fillId="0" borderId="53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/>
    </xf>
    <xf numFmtId="14" fontId="31" fillId="0" borderId="12" xfId="0" applyNumberFormat="1" applyFont="1" applyBorder="1" applyAlignment="1">
      <alignment horizontal="center"/>
    </xf>
    <xf numFmtId="14" fontId="31" fillId="0" borderId="76" xfId="0" applyNumberFormat="1" applyFont="1" applyBorder="1" applyAlignment="1">
      <alignment horizontal="center"/>
    </xf>
    <xf numFmtId="14" fontId="31" fillId="0" borderId="77" xfId="0" applyNumberFormat="1" applyFont="1" applyBorder="1" applyAlignment="1">
      <alignment horizontal="center"/>
    </xf>
    <xf numFmtId="44" fontId="31" fillId="0" borderId="12" xfId="0" applyNumberFormat="1" applyFont="1" applyBorder="1" applyAlignment="1">
      <alignment horizontal="center"/>
    </xf>
    <xf numFmtId="44" fontId="31" fillId="0" borderId="76" xfId="0" applyNumberFormat="1" applyFont="1" applyBorder="1" applyAlignment="1">
      <alignment horizontal="center"/>
    </xf>
    <xf numFmtId="44" fontId="31" fillId="0" borderId="77" xfId="0" applyNumberFormat="1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76" xfId="0" applyFont="1" applyBorder="1" applyAlignment="1">
      <alignment horizontal="center"/>
    </xf>
    <xf numFmtId="0" fontId="39" fillId="0" borderId="77" xfId="0" applyFont="1" applyBorder="1" applyAlignment="1">
      <alignment horizontal="center"/>
    </xf>
    <xf numFmtId="44" fontId="32" fillId="0" borderId="63" xfId="0" applyNumberFormat="1" applyFont="1" applyBorder="1" applyAlignment="1">
      <alignment horizontal="center"/>
    </xf>
    <xf numFmtId="44" fontId="32" fillId="0" borderId="13" xfId="0" applyNumberFormat="1" applyFont="1" applyBorder="1" applyAlignment="1">
      <alignment horizontal="center"/>
    </xf>
    <xf numFmtId="44" fontId="32" fillId="0" borderId="17" xfId="0" applyNumberFormat="1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14" fontId="32" fillId="0" borderId="66" xfId="0" applyNumberFormat="1" applyFont="1" applyBorder="1" applyAlignment="1">
      <alignment horizontal="center"/>
    </xf>
    <xf numFmtId="14" fontId="32" fillId="0" borderId="73" xfId="0" applyNumberFormat="1" applyFont="1" applyBorder="1" applyAlignment="1">
      <alignment horizontal="center"/>
    </xf>
    <xf numFmtId="14" fontId="32" fillId="0" borderId="20" xfId="0" applyNumberFormat="1" applyFont="1" applyBorder="1" applyAlignment="1">
      <alignment horizontal="center"/>
    </xf>
    <xf numFmtId="14" fontId="32" fillId="0" borderId="16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76" xfId="0" applyFont="1" applyBorder="1" applyAlignment="1">
      <alignment horizontal="center"/>
    </xf>
    <xf numFmtId="0" fontId="32" fillId="0" borderId="77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14" fontId="32" fillId="0" borderId="63" xfId="0" applyNumberFormat="1" applyFont="1" applyBorder="1" applyAlignment="1">
      <alignment horizontal="center"/>
    </xf>
    <xf numFmtId="14" fontId="32" fillId="0" borderId="13" xfId="0" applyNumberFormat="1" applyFont="1" applyBorder="1" applyAlignment="1">
      <alignment horizontal="center"/>
    </xf>
    <xf numFmtId="0" fontId="32" fillId="0" borderId="63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66" fontId="32" fillId="0" borderId="63" xfId="3" applyFont="1" applyBorder="1" applyAlignment="1">
      <alignment horizontal="center"/>
    </xf>
    <xf numFmtId="166" fontId="32" fillId="0" borderId="13" xfId="3" applyFont="1" applyBorder="1" applyAlignment="1">
      <alignment horizontal="center"/>
    </xf>
    <xf numFmtId="166" fontId="32" fillId="0" borderId="17" xfId="3" applyFont="1" applyBorder="1" applyAlignment="1">
      <alignment horizontal="center"/>
    </xf>
    <xf numFmtId="14" fontId="32" fillId="0" borderId="17" xfId="0" applyNumberFormat="1" applyFont="1" applyBorder="1" applyAlignment="1">
      <alignment horizontal="center"/>
    </xf>
    <xf numFmtId="14" fontId="32" fillId="0" borderId="19" xfId="0" applyNumberFormat="1" applyFont="1" applyBorder="1" applyAlignment="1">
      <alignment horizontal="center"/>
    </xf>
    <xf numFmtId="14" fontId="32" fillId="0" borderId="75" xfId="0" applyNumberFormat="1" applyFont="1" applyBorder="1" applyAlignment="1">
      <alignment horizontal="center"/>
    </xf>
    <xf numFmtId="0" fontId="32" fillId="0" borderId="63" xfId="0" applyNumberFormat="1" applyFont="1" applyBorder="1" applyAlignment="1">
      <alignment horizontal="center"/>
    </xf>
    <xf numFmtId="0" fontId="32" fillId="0" borderId="13" xfId="0" applyNumberFormat="1" applyFont="1" applyBorder="1" applyAlignment="1">
      <alignment horizontal="center"/>
    </xf>
    <xf numFmtId="0" fontId="32" fillId="0" borderId="17" xfId="0" applyNumberFormat="1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6" fillId="0" borderId="76" xfId="0" applyFont="1" applyBorder="1" applyAlignment="1">
      <alignment horizontal="center"/>
    </xf>
    <xf numFmtId="0" fontId="46" fillId="0" borderId="77" xfId="0" applyFont="1" applyBorder="1" applyAlignment="1">
      <alignment horizontal="center"/>
    </xf>
    <xf numFmtId="14" fontId="32" fillId="0" borderId="12" xfId="0" applyNumberFormat="1" applyFont="1" applyBorder="1" applyAlignment="1">
      <alignment horizontal="center"/>
    </xf>
    <xf numFmtId="14" fontId="32" fillId="0" borderId="76" xfId="0" applyNumberFormat="1" applyFont="1" applyBorder="1" applyAlignment="1">
      <alignment horizontal="center"/>
    </xf>
    <xf numFmtId="14" fontId="32" fillId="0" borderId="77" xfId="0" applyNumberFormat="1" applyFont="1" applyBorder="1" applyAlignment="1">
      <alignment horizontal="center"/>
    </xf>
    <xf numFmtId="14" fontId="32" fillId="0" borderId="10" xfId="0" applyNumberFormat="1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76" xfId="0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76" xfId="0" applyFont="1" applyBorder="1" applyAlignment="1">
      <alignment horizontal="center"/>
    </xf>
    <xf numFmtId="0" fontId="31" fillId="0" borderId="77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32" fillId="0" borderId="76" xfId="0" applyFont="1" applyBorder="1" applyAlignment="1">
      <alignment horizontal="left"/>
    </xf>
    <xf numFmtId="0" fontId="32" fillId="0" borderId="77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166" fontId="32" fillId="0" borderId="12" xfId="3" applyFont="1" applyBorder="1" applyAlignment="1">
      <alignment horizontal="center"/>
    </xf>
    <xf numFmtId="166" fontId="32" fillId="0" borderId="76" xfId="3" applyFont="1" applyBorder="1" applyAlignment="1">
      <alignment horizontal="center"/>
    </xf>
    <xf numFmtId="166" fontId="32" fillId="0" borderId="77" xfId="3" applyFont="1" applyBorder="1" applyAlignment="1">
      <alignment horizontal="center"/>
    </xf>
    <xf numFmtId="166" fontId="32" fillId="0" borderId="10" xfId="3" applyFont="1" applyBorder="1" applyAlignment="1">
      <alignment horizontal="center"/>
    </xf>
    <xf numFmtId="44" fontId="32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31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2" fillId="0" borderId="76" xfId="0" applyFont="1" applyBorder="1" applyAlignment="1">
      <alignment horizontal="center"/>
    </xf>
    <xf numFmtId="0" fontId="42" fillId="0" borderId="77" xfId="0" applyFont="1" applyBorder="1" applyAlignment="1">
      <alignment horizontal="center"/>
    </xf>
    <xf numFmtId="0" fontId="30" fillId="0" borderId="34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0" fillId="0" borderId="47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4" fontId="30" fillId="0" borderId="48" xfId="0" applyNumberFormat="1" applyFont="1" applyBorder="1" applyAlignment="1">
      <alignment horizontal="center" vertical="center"/>
    </xf>
    <xf numFmtId="4" fontId="30" fillId="0" borderId="13" xfId="0" applyNumberFormat="1" applyFont="1" applyBorder="1" applyAlignment="1">
      <alignment horizontal="center" vertical="center"/>
    </xf>
    <xf numFmtId="14" fontId="30" fillId="0" borderId="45" xfId="0" applyNumberFormat="1" applyFont="1" applyFill="1" applyBorder="1" applyAlignment="1">
      <alignment horizontal="center" vertical="center" wrapText="1"/>
    </xf>
    <xf numFmtId="14" fontId="30" fillId="0" borderId="46" xfId="0" applyNumberFormat="1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30" fillId="0" borderId="46" xfId="0" applyFont="1" applyFill="1" applyBorder="1" applyAlignment="1">
      <alignment horizontal="center" vertical="center" wrapText="1"/>
    </xf>
    <xf numFmtId="10" fontId="4" fillId="0" borderId="39" xfId="8" applyNumberFormat="1" applyBorder="1" applyAlignment="1">
      <alignment horizontal="center" vertical="center" wrapText="1"/>
    </xf>
    <xf numFmtId="10" fontId="4" fillId="0" borderId="23" xfId="8" applyNumberFormat="1" applyBorder="1" applyAlignment="1">
      <alignment horizontal="center" vertical="center" wrapText="1"/>
    </xf>
    <xf numFmtId="10" fontId="30" fillId="0" borderId="39" xfId="0" applyNumberFormat="1" applyFont="1" applyBorder="1" applyAlignment="1">
      <alignment horizontal="center" vertical="center" wrapText="1"/>
    </xf>
    <xf numFmtId="10" fontId="30" fillId="0" borderId="23" xfId="0" applyNumberFormat="1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10" fontId="4" fillId="0" borderId="46" xfId="8" applyNumberFormat="1" applyBorder="1" applyAlignment="1">
      <alignment horizontal="center" vertical="center"/>
    </xf>
    <xf numFmtId="10" fontId="30" fillId="0" borderId="23" xfId="0" applyNumberFormat="1" applyFont="1" applyBorder="1" applyAlignment="1"/>
    <xf numFmtId="0" fontId="22" fillId="0" borderId="4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10" fontId="4" fillId="0" borderId="14" xfId="8" applyNumberFormat="1" applyBorder="1" applyAlignment="1">
      <alignment horizontal="center" vertical="center"/>
    </xf>
    <xf numFmtId="10" fontId="4" fillId="0" borderId="10" xfId="8" applyNumberFormat="1" applyBorder="1" applyAlignment="1">
      <alignment horizontal="center" vertical="center"/>
    </xf>
    <xf numFmtId="10" fontId="4" fillId="0" borderId="63" xfId="8" applyNumberFormat="1" applyBorder="1" applyAlignment="1">
      <alignment horizontal="center" vertical="center"/>
    </xf>
    <xf numFmtId="10" fontId="4" fillId="0" borderId="15" xfId="8" applyNumberFormat="1" applyBorder="1" applyAlignment="1">
      <alignment horizontal="center" vertical="center"/>
    </xf>
    <xf numFmtId="10" fontId="22" fillId="0" borderId="42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10" fontId="22" fillId="0" borderId="65" xfId="0" applyNumberFormat="1" applyFont="1" applyBorder="1" applyAlignment="1">
      <alignment horizontal="center" vertical="center"/>
    </xf>
    <xf numFmtId="10" fontId="22" fillId="0" borderId="43" xfId="0" applyNumberFormat="1" applyFont="1" applyBorder="1" applyAlignment="1">
      <alignment horizontal="center" vertical="center"/>
    </xf>
    <xf numFmtId="10" fontId="4" fillId="0" borderId="23" xfId="8" applyNumberFormat="1" applyBorder="1" applyAlignment="1">
      <alignment horizontal="center" vertical="center"/>
    </xf>
    <xf numFmtId="10" fontId="4" fillId="0" borderId="26" xfId="8" applyNumberFormat="1" applyBorder="1" applyAlignment="1">
      <alignment horizontal="center" vertical="center"/>
    </xf>
    <xf numFmtId="10" fontId="22" fillId="0" borderId="23" xfId="0" applyNumberFormat="1" applyFont="1" applyBorder="1" applyAlignment="1">
      <alignment horizontal="center" vertical="center"/>
    </xf>
    <xf numFmtId="10" fontId="22" fillId="0" borderId="26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10" fontId="22" fillId="0" borderId="8" xfId="0" applyNumberFormat="1" applyFont="1" applyBorder="1" applyAlignment="1">
      <alignment horizontal="center" vertical="center"/>
    </xf>
    <xf numFmtId="10" fontId="22" fillId="0" borderId="25" xfId="0" applyNumberFormat="1" applyFont="1" applyBorder="1" applyAlignment="1">
      <alignment horizontal="center" vertical="center"/>
    </xf>
    <xf numFmtId="0" fontId="35" fillId="3" borderId="35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34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29" fillId="3" borderId="21" xfId="4" applyFont="1" applyFill="1" applyBorder="1" applyAlignment="1">
      <alignment horizontal="center" vertical="center" wrapText="1"/>
    </xf>
    <xf numFmtId="0" fontId="29" fillId="3" borderId="0" xfId="4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10" fontId="4" fillId="0" borderId="17" xfId="8" applyNumberFormat="1" applyBorder="1" applyAlignment="1">
      <alignment horizontal="center" vertical="center"/>
    </xf>
    <xf numFmtId="10" fontId="22" fillId="0" borderId="68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tabSelected="1" topLeftCell="D49" zoomScaleNormal="100" workbookViewId="0">
      <selection activeCell="C46" sqref="C46"/>
    </sheetView>
  </sheetViews>
  <sheetFormatPr defaultColWidth="8" defaultRowHeight="15" x14ac:dyDescent="0.2"/>
  <cols>
    <col min="1" max="1" width="18.42578125" style="91" customWidth="1"/>
    <col min="2" max="2" width="22.7109375" style="91" customWidth="1"/>
    <col min="3" max="3" width="59.5703125" style="91" customWidth="1"/>
    <col min="4" max="4" width="45.42578125" style="91" customWidth="1"/>
    <col min="5" max="5" width="26.85546875" style="94" customWidth="1"/>
    <col min="6" max="6" width="22.85546875" style="95" customWidth="1"/>
    <col min="7" max="7" width="17" style="96" customWidth="1"/>
    <col min="8" max="8" width="19.28515625" style="93" customWidth="1"/>
    <col min="9" max="9" width="11.42578125" style="91" customWidth="1"/>
    <col min="10" max="10" width="8" style="91"/>
    <col min="11" max="18" width="8" style="91" customWidth="1"/>
    <col min="19" max="16384" width="8" style="91"/>
  </cols>
  <sheetData>
    <row r="1" spans="1:8" ht="15.75" customHeight="1" x14ac:dyDescent="0.2">
      <c r="A1" s="280" t="s">
        <v>38</v>
      </c>
      <c r="B1" s="281"/>
      <c r="C1" s="281"/>
      <c r="D1" s="281"/>
      <c r="E1" s="281"/>
      <c r="F1" s="281"/>
      <c r="G1" s="281"/>
      <c r="H1" s="281"/>
    </row>
    <row r="2" spans="1:8" ht="15.75" customHeight="1" x14ac:dyDescent="0.2">
      <c r="A2" s="281"/>
      <c r="B2" s="281"/>
      <c r="C2" s="281"/>
      <c r="D2" s="281"/>
      <c r="E2" s="281"/>
      <c r="F2" s="281"/>
      <c r="G2" s="281"/>
      <c r="H2" s="281"/>
    </row>
    <row r="3" spans="1:8" ht="15.75" customHeight="1" x14ac:dyDescent="0.2">
      <c r="A3" s="281"/>
      <c r="B3" s="281"/>
      <c r="C3" s="281"/>
      <c r="D3" s="281"/>
      <c r="E3" s="281"/>
      <c r="F3" s="281"/>
      <c r="G3" s="281"/>
      <c r="H3" s="281"/>
    </row>
    <row r="4" spans="1:8" ht="15.75" customHeight="1" x14ac:dyDescent="0.2">
      <c r="A4" s="281"/>
      <c r="B4" s="281"/>
      <c r="C4" s="281"/>
      <c r="D4" s="281"/>
      <c r="E4" s="281"/>
      <c r="F4" s="281"/>
      <c r="G4" s="281"/>
      <c r="H4" s="281"/>
    </row>
    <row r="5" spans="1:8" ht="43.5" customHeight="1" x14ac:dyDescent="0.2">
      <c r="A5" s="281"/>
      <c r="B5" s="281"/>
      <c r="C5" s="281"/>
      <c r="D5" s="281"/>
      <c r="E5" s="281"/>
      <c r="F5" s="281"/>
      <c r="G5" s="281"/>
      <c r="H5" s="281"/>
    </row>
    <row r="6" spans="1:8" ht="15.75" thickBot="1" x14ac:dyDescent="0.25">
      <c r="A6" s="282"/>
      <c r="B6" s="282"/>
      <c r="C6" s="282"/>
      <c r="D6" s="282"/>
      <c r="E6" s="282"/>
      <c r="F6" s="282"/>
      <c r="G6" s="282"/>
      <c r="H6" s="282"/>
    </row>
    <row r="7" spans="1:8" ht="19.5" customHeight="1" thickBot="1" x14ac:dyDescent="0.25">
      <c r="A7" s="283" t="s">
        <v>19</v>
      </c>
      <c r="B7" s="283"/>
      <c r="C7" s="283"/>
      <c r="D7" s="283"/>
      <c r="E7" s="283"/>
      <c r="F7" s="283"/>
      <c r="G7" s="283"/>
      <c r="H7" s="283"/>
    </row>
    <row r="8" spans="1:8" ht="20.25" customHeight="1" x14ac:dyDescent="0.2">
      <c r="A8" s="284" t="s">
        <v>33</v>
      </c>
      <c r="B8" s="285"/>
      <c r="C8" s="285"/>
      <c r="D8" s="286"/>
      <c r="E8" s="286"/>
      <c r="F8" s="286"/>
      <c r="G8" s="286"/>
      <c r="H8" s="287"/>
    </row>
    <row r="9" spans="1:8" x14ac:dyDescent="0.2">
      <c r="A9" s="276" t="s">
        <v>34</v>
      </c>
      <c r="B9" s="277"/>
      <c r="C9" s="277"/>
      <c r="D9" s="288"/>
      <c r="E9" s="288"/>
      <c r="F9" s="288"/>
      <c r="G9" s="288"/>
      <c r="H9" s="289"/>
    </row>
    <row r="10" spans="1:8" x14ac:dyDescent="0.2">
      <c r="A10" s="276" t="s">
        <v>35</v>
      </c>
      <c r="B10" s="277"/>
      <c r="C10" s="277"/>
      <c r="D10" s="278"/>
      <c r="E10" s="278"/>
      <c r="F10" s="278"/>
      <c r="G10" s="278"/>
      <c r="H10" s="279"/>
    </row>
    <row r="11" spans="1:8" x14ac:dyDescent="0.2">
      <c r="A11" s="276" t="s">
        <v>36</v>
      </c>
      <c r="B11" s="277"/>
      <c r="C11" s="277"/>
      <c r="D11" s="278"/>
      <c r="E11" s="278"/>
      <c r="F11" s="278"/>
      <c r="G11" s="278"/>
      <c r="H11" s="279"/>
    </row>
    <row r="12" spans="1:8" x14ac:dyDescent="0.2">
      <c r="A12" s="276" t="s">
        <v>37</v>
      </c>
      <c r="B12" s="277"/>
      <c r="C12" s="277"/>
      <c r="D12" s="294"/>
      <c r="E12" s="294"/>
      <c r="F12" s="294"/>
      <c r="G12" s="294"/>
      <c r="H12" s="295"/>
    </row>
    <row r="13" spans="1:8" x14ac:dyDescent="0.2">
      <c r="A13" s="135"/>
      <c r="B13" s="97"/>
      <c r="C13" s="97"/>
      <c r="D13" s="98"/>
      <c r="E13" s="98"/>
      <c r="F13" s="98"/>
      <c r="G13" s="98"/>
      <c r="H13" s="136"/>
    </row>
    <row r="14" spans="1:8" ht="15.75" thickBot="1" x14ac:dyDescent="0.25">
      <c r="A14" s="135" t="s">
        <v>167</v>
      </c>
      <c r="B14" s="97"/>
      <c r="C14" s="97"/>
      <c r="D14" s="98"/>
      <c r="E14" s="98"/>
      <c r="F14" s="98"/>
      <c r="G14" s="98"/>
      <c r="H14" s="136"/>
    </row>
    <row r="15" spans="1:8" ht="18.75" customHeight="1" thickBot="1" x14ac:dyDescent="0.25">
      <c r="A15" s="300" t="s">
        <v>30</v>
      </c>
      <c r="B15" s="301"/>
      <c r="C15" s="301"/>
      <c r="D15" s="302"/>
      <c r="E15" s="98"/>
      <c r="F15" s="98"/>
      <c r="G15" s="98"/>
      <c r="H15" s="189"/>
    </row>
    <row r="16" spans="1:8" ht="20.25" customHeight="1" x14ac:dyDescent="0.2">
      <c r="A16" s="296" t="s">
        <v>15</v>
      </c>
      <c r="B16" s="297"/>
      <c r="C16" s="297"/>
      <c r="D16" s="99">
        <v>56762.400000000001</v>
      </c>
      <c r="E16" s="98"/>
      <c r="F16" s="98"/>
      <c r="G16" s="98"/>
      <c r="H16" s="189"/>
    </row>
    <row r="17" spans="1:8" x14ac:dyDescent="0.2">
      <c r="A17" s="292" t="s">
        <v>0</v>
      </c>
      <c r="B17" s="293"/>
      <c r="C17" s="293"/>
      <c r="D17" s="226">
        <v>291529.44</v>
      </c>
      <c r="E17" s="100"/>
      <c r="F17" s="101"/>
      <c r="G17" s="101"/>
      <c r="H17" s="137"/>
    </row>
    <row r="18" spans="1:8" x14ac:dyDescent="0.2">
      <c r="A18" s="292" t="s">
        <v>16</v>
      </c>
      <c r="B18" s="293"/>
      <c r="C18" s="293"/>
      <c r="D18" s="227">
        <v>48128</v>
      </c>
      <c r="E18" s="103"/>
      <c r="F18" s="101"/>
      <c r="G18" s="101"/>
      <c r="H18" s="137"/>
    </row>
    <row r="19" spans="1:8" x14ac:dyDescent="0.2">
      <c r="A19" s="292" t="s">
        <v>1</v>
      </c>
      <c r="B19" s="293"/>
      <c r="C19" s="293"/>
      <c r="D19" s="186" t="s">
        <v>75</v>
      </c>
      <c r="E19" s="104"/>
      <c r="F19" s="101"/>
      <c r="G19" s="101"/>
      <c r="H19" s="137"/>
    </row>
    <row r="20" spans="1:8" x14ac:dyDescent="0.2">
      <c r="A20" s="292" t="s">
        <v>17</v>
      </c>
      <c r="B20" s="293"/>
      <c r="C20" s="293"/>
      <c r="D20" s="226">
        <v>38.14</v>
      </c>
      <c r="E20" s="104"/>
      <c r="F20" s="101"/>
      <c r="G20" s="101"/>
      <c r="H20" s="137"/>
    </row>
    <row r="21" spans="1:8" x14ac:dyDescent="0.2">
      <c r="A21" s="292" t="s">
        <v>2</v>
      </c>
      <c r="B21" s="293"/>
      <c r="C21" s="293"/>
      <c r="D21" s="102">
        <v>80</v>
      </c>
      <c r="E21" s="105"/>
      <c r="F21" s="101"/>
      <c r="G21" s="101"/>
      <c r="H21" s="137"/>
    </row>
    <row r="22" spans="1:8" x14ac:dyDescent="0.2">
      <c r="A22" s="298" t="s">
        <v>14</v>
      </c>
      <c r="B22" s="299"/>
      <c r="C22" s="299"/>
      <c r="D22" s="228">
        <v>396537.98</v>
      </c>
      <c r="E22" s="105"/>
      <c r="F22" s="101"/>
      <c r="G22" s="101"/>
      <c r="H22" s="137"/>
    </row>
    <row r="23" spans="1:8" ht="16.5" customHeight="1" x14ac:dyDescent="0.2">
      <c r="A23" s="298" t="s">
        <v>31</v>
      </c>
      <c r="B23" s="299"/>
      <c r="C23" s="299"/>
      <c r="D23" s="228">
        <v>258293.99</v>
      </c>
      <c r="E23" s="106" t="s">
        <v>18</v>
      </c>
      <c r="F23" s="107" t="s">
        <v>3</v>
      </c>
      <c r="G23" s="108"/>
      <c r="H23" s="138" t="s">
        <v>4</v>
      </c>
    </row>
    <row r="24" spans="1:8" ht="19.5" customHeight="1" thickBot="1" x14ac:dyDescent="0.25">
      <c r="A24" s="290" t="s">
        <v>32</v>
      </c>
      <c r="B24" s="291"/>
      <c r="C24" s="291"/>
      <c r="D24" s="109">
        <v>138243.99</v>
      </c>
      <c r="E24" s="110">
        <v>138243.99</v>
      </c>
      <c r="F24" s="108">
        <v>0</v>
      </c>
      <c r="G24" s="108"/>
      <c r="H24" s="139">
        <f>D24-E24-F24</f>
        <v>0</v>
      </c>
    </row>
    <row r="25" spans="1:8" ht="15.75" thickBot="1" x14ac:dyDescent="0.25">
      <c r="A25" s="305"/>
      <c r="B25" s="306"/>
      <c r="C25" s="307" t="s">
        <v>271</v>
      </c>
      <c r="D25" s="307"/>
      <c r="E25" s="307"/>
      <c r="F25" s="307"/>
      <c r="G25" s="307"/>
      <c r="H25" s="308"/>
    </row>
    <row r="26" spans="1:8" ht="15.75" thickBot="1" x14ac:dyDescent="0.25">
      <c r="A26" s="92"/>
      <c r="B26" s="92"/>
      <c r="C26" s="92"/>
      <c r="D26" s="92"/>
      <c r="E26" s="105"/>
      <c r="F26" s="92"/>
      <c r="G26" s="92"/>
      <c r="H26" s="92"/>
    </row>
    <row r="27" spans="1:8" ht="15.75" thickBot="1" x14ac:dyDescent="0.25">
      <c r="A27" s="309" t="s">
        <v>6</v>
      </c>
      <c r="B27" s="310"/>
      <c r="C27" s="310"/>
      <c r="D27" s="311" t="s">
        <v>7</v>
      </c>
      <c r="E27" s="311"/>
      <c r="F27" s="311"/>
      <c r="G27" s="311"/>
      <c r="H27" s="312"/>
    </row>
    <row r="28" spans="1:8" ht="15" customHeight="1" x14ac:dyDescent="0.2">
      <c r="A28" s="313" t="s">
        <v>8</v>
      </c>
      <c r="B28" s="314"/>
      <c r="C28" s="314" t="s">
        <v>9</v>
      </c>
      <c r="D28" s="315" t="s">
        <v>10</v>
      </c>
      <c r="E28" s="316" t="s">
        <v>11</v>
      </c>
      <c r="F28" s="315" t="s">
        <v>28</v>
      </c>
      <c r="G28" s="318" t="s">
        <v>12</v>
      </c>
      <c r="H28" s="303" t="s">
        <v>13</v>
      </c>
    </row>
    <row r="29" spans="1:8" x14ac:dyDescent="0.2">
      <c r="A29" s="220" t="s">
        <v>20</v>
      </c>
      <c r="B29" s="210"/>
      <c r="C29" s="314"/>
      <c r="D29" s="314"/>
      <c r="E29" s="317"/>
      <c r="F29" s="314"/>
      <c r="G29" s="319"/>
      <c r="H29" s="304"/>
    </row>
    <row r="30" spans="1:8" x14ac:dyDescent="0.2">
      <c r="A30" s="211">
        <v>44004</v>
      </c>
      <c r="B30" s="210" t="s">
        <v>168</v>
      </c>
      <c r="C30" s="212" t="s">
        <v>141</v>
      </c>
      <c r="D30" s="212" t="s">
        <v>43</v>
      </c>
      <c r="E30" s="213">
        <v>5883</v>
      </c>
      <c r="F30" s="222">
        <v>550583000126863</v>
      </c>
      <c r="G30" s="215">
        <v>44015</v>
      </c>
      <c r="H30" s="214" t="s">
        <v>44</v>
      </c>
    </row>
    <row r="31" spans="1:8" x14ac:dyDescent="0.2">
      <c r="A31" s="211">
        <v>44001</v>
      </c>
      <c r="B31" s="224">
        <v>260801</v>
      </c>
      <c r="C31" s="212" t="s">
        <v>169</v>
      </c>
      <c r="D31" s="212" t="s">
        <v>170</v>
      </c>
      <c r="E31" s="213">
        <v>1571.25</v>
      </c>
      <c r="F31" s="224">
        <v>70301</v>
      </c>
      <c r="G31" s="215">
        <v>44015</v>
      </c>
      <c r="H31" s="214" t="s">
        <v>171</v>
      </c>
    </row>
    <row r="32" spans="1:8" x14ac:dyDescent="0.2">
      <c r="A32" s="211">
        <v>44004</v>
      </c>
      <c r="B32" s="210">
        <v>59515</v>
      </c>
      <c r="C32" s="212" t="s">
        <v>172</v>
      </c>
      <c r="D32" s="212" t="s">
        <v>173</v>
      </c>
      <c r="E32" s="213">
        <v>504.38</v>
      </c>
      <c r="F32" s="242">
        <v>70302</v>
      </c>
      <c r="G32" s="215">
        <v>44015</v>
      </c>
      <c r="H32" s="214" t="s">
        <v>171</v>
      </c>
    </row>
    <row r="33" spans="1:8" x14ac:dyDescent="0.2">
      <c r="A33" s="211">
        <v>44004</v>
      </c>
      <c r="B33" s="224">
        <v>274271</v>
      </c>
      <c r="C33" s="212" t="s">
        <v>131</v>
      </c>
      <c r="D33" s="212" t="s">
        <v>174</v>
      </c>
      <c r="E33" s="221">
        <v>1486.32</v>
      </c>
      <c r="F33" s="224">
        <v>70303</v>
      </c>
      <c r="G33" s="215">
        <v>44015</v>
      </c>
      <c r="H33" s="214" t="s">
        <v>171</v>
      </c>
    </row>
    <row r="34" spans="1:8" x14ac:dyDescent="0.2">
      <c r="A34" s="211">
        <v>44005</v>
      </c>
      <c r="B34" s="224">
        <v>274365</v>
      </c>
      <c r="C34" s="212" t="s">
        <v>131</v>
      </c>
      <c r="D34" s="212" t="s">
        <v>175</v>
      </c>
      <c r="E34" s="223">
        <v>1941.36</v>
      </c>
      <c r="F34" s="224">
        <v>70304</v>
      </c>
      <c r="G34" s="215">
        <v>44015</v>
      </c>
      <c r="H34" s="214" t="s">
        <v>171</v>
      </c>
    </row>
    <row r="35" spans="1:8" x14ac:dyDescent="0.2">
      <c r="A35" s="211">
        <v>44006</v>
      </c>
      <c r="B35" s="224">
        <v>261261</v>
      </c>
      <c r="C35" s="212" t="s">
        <v>169</v>
      </c>
      <c r="D35" s="244" t="s">
        <v>176</v>
      </c>
      <c r="E35" s="223">
        <v>1992.3</v>
      </c>
      <c r="F35" s="224">
        <v>70305</v>
      </c>
      <c r="G35" s="215">
        <v>44015</v>
      </c>
      <c r="H35" s="214" t="s">
        <v>171</v>
      </c>
    </row>
    <row r="36" spans="1:8" x14ac:dyDescent="0.2">
      <c r="A36" s="211">
        <v>44006</v>
      </c>
      <c r="B36" s="224">
        <v>274624</v>
      </c>
      <c r="C36" s="212" t="s">
        <v>131</v>
      </c>
      <c r="D36" s="212" t="s">
        <v>161</v>
      </c>
      <c r="E36" s="223">
        <v>1575.18</v>
      </c>
      <c r="F36" s="224">
        <v>70306</v>
      </c>
      <c r="G36" s="215">
        <v>44015</v>
      </c>
      <c r="H36" s="214" t="s">
        <v>171</v>
      </c>
    </row>
    <row r="37" spans="1:8" x14ac:dyDescent="0.2">
      <c r="A37" s="211">
        <v>44005</v>
      </c>
      <c r="B37" s="224">
        <v>521408123840</v>
      </c>
      <c r="C37" s="212" t="s">
        <v>87</v>
      </c>
      <c r="D37" s="212" t="s">
        <v>148</v>
      </c>
      <c r="E37" s="241">
        <v>1589.12</v>
      </c>
      <c r="F37" s="224">
        <v>70307</v>
      </c>
      <c r="G37" s="215">
        <v>44015</v>
      </c>
      <c r="H37" s="214" t="s">
        <v>39</v>
      </c>
    </row>
    <row r="38" spans="1:8" x14ac:dyDescent="0.2">
      <c r="A38" s="211">
        <v>44015</v>
      </c>
      <c r="B38" s="224">
        <v>548005488983</v>
      </c>
      <c r="C38" s="212" t="s">
        <v>87</v>
      </c>
      <c r="D38" s="245" t="s">
        <v>177</v>
      </c>
      <c r="E38" s="241">
        <v>683.17</v>
      </c>
      <c r="F38" s="224">
        <v>70308</v>
      </c>
      <c r="G38" s="215">
        <v>44015</v>
      </c>
      <c r="H38" s="214" t="s">
        <v>39</v>
      </c>
    </row>
    <row r="39" spans="1:8" x14ac:dyDescent="0.2">
      <c r="A39" s="211">
        <v>44004</v>
      </c>
      <c r="B39" s="224" t="s">
        <v>178</v>
      </c>
      <c r="C39" s="212" t="s">
        <v>179</v>
      </c>
      <c r="D39" s="243" t="s">
        <v>180</v>
      </c>
      <c r="E39" s="241">
        <v>5285.48</v>
      </c>
      <c r="F39" s="224">
        <v>70309</v>
      </c>
      <c r="G39" s="215">
        <v>44015</v>
      </c>
      <c r="H39" s="214" t="s">
        <v>171</v>
      </c>
    </row>
    <row r="40" spans="1:8" x14ac:dyDescent="0.2">
      <c r="A40" s="211">
        <v>44004</v>
      </c>
      <c r="B40" s="224" t="s">
        <v>181</v>
      </c>
      <c r="C40" s="212" t="s">
        <v>182</v>
      </c>
      <c r="D40" s="212" t="s">
        <v>103</v>
      </c>
      <c r="E40" s="241">
        <v>961.65</v>
      </c>
      <c r="F40" s="224">
        <v>70310</v>
      </c>
      <c r="G40" s="215">
        <v>44015</v>
      </c>
      <c r="H40" s="214" t="s">
        <v>171</v>
      </c>
    </row>
    <row r="41" spans="1:8" x14ac:dyDescent="0.2">
      <c r="A41" s="211">
        <v>44004</v>
      </c>
      <c r="B41" s="224" t="s">
        <v>183</v>
      </c>
      <c r="C41" s="212" t="s">
        <v>182</v>
      </c>
      <c r="D41" s="212" t="s">
        <v>184</v>
      </c>
      <c r="E41" s="241">
        <v>1432.24</v>
      </c>
      <c r="F41" s="224">
        <v>70311</v>
      </c>
      <c r="G41" s="215">
        <v>44015</v>
      </c>
      <c r="H41" s="214" t="s">
        <v>171</v>
      </c>
    </row>
    <row r="42" spans="1:8" x14ac:dyDescent="0.2">
      <c r="A42" s="211">
        <v>44005</v>
      </c>
      <c r="B42" s="224">
        <v>16779</v>
      </c>
      <c r="C42" s="212" t="s">
        <v>185</v>
      </c>
      <c r="D42" s="245" t="s">
        <v>186</v>
      </c>
      <c r="E42" s="241">
        <v>588</v>
      </c>
      <c r="F42" s="224">
        <v>70312</v>
      </c>
      <c r="G42" s="215">
        <v>44015</v>
      </c>
      <c r="H42" s="214" t="s">
        <v>171</v>
      </c>
    </row>
    <row r="43" spans="1:8" x14ac:dyDescent="0.2">
      <c r="A43" s="211">
        <v>44006</v>
      </c>
      <c r="B43" s="224">
        <v>1916930</v>
      </c>
      <c r="C43" s="225" t="s">
        <v>187</v>
      </c>
      <c r="D43" s="212" t="s">
        <v>306</v>
      </c>
      <c r="E43" s="223">
        <v>2292</v>
      </c>
      <c r="F43" s="224">
        <v>70313</v>
      </c>
      <c r="G43" s="215">
        <v>44015</v>
      </c>
      <c r="H43" s="214" t="s">
        <v>171</v>
      </c>
    </row>
    <row r="44" spans="1:8" x14ac:dyDescent="0.2">
      <c r="A44" s="111">
        <v>43983</v>
      </c>
      <c r="B44" s="112">
        <v>0</v>
      </c>
      <c r="C44" s="113" t="s">
        <v>104</v>
      </c>
      <c r="D44" s="113" t="s">
        <v>70</v>
      </c>
      <c r="E44" s="161">
        <v>1590</v>
      </c>
      <c r="F44" s="140">
        <v>551819000028284</v>
      </c>
      <c r="G44" s="115">
        <v>44018</v>
      </c>
      <c r="H44" s="116" t="s">
        <v>44</v>
      </c>
    </row>
    <row r="45" spans="1:8" x14ac:dyDescent="0.2">
      <c r="A45" s="111">
        <v>43983</v>
      </c>
      <c r="B45" s="112">
        <v>0</v>
      </c>
      <c r="C45" s="113" t="s">
        <v>105</v>
      </c>
      <c r="D45" s="113" t="s">
        <v>70</v>
      </c>
      <c r="E45" s="161">
        <v>1536</v>
      </c>
      <c r="F45" s="140">
        <v>551819000043273</v>
      </c>
      <c r="G45" s="115">
        <v>44018</v>
      </c>
      <c r="H45" s="116" t="s">
        <v>44</v>
      </c>
    </row>
    <row r="46" spans="1:8" x14ac:dyDescent="0.2">
      <c r="A46" s="200">
        <v>43983</v>
      </c>
      <c r="B46" s="112">
        <v>0</v>
      </c>
      <c r="C46" s="113" t="s">
        <v>45</v>
      </c>
      <c r="D46" s="150" t="s">
        <v>70</v>
      </c>
      <c r="E46" s="114">
        <v>1271</v>
      </c>
      <c r="F46" s="140">
        <v>551819000049120</v>
      </c>
      <c r="G46" s="115">
        <v>44018</v>
      </c>
      <c r="H46" s="116" t="s">
        <v>44</v>
      </c>
    </row>
    <row r="47" spans="1:8" x14ac:dyDescent="0.2">
      <c r="A47" s="111">
        <v>43983</v>
      </c>
      <c r="B47" s="112">
        <v>0</v>
      </c>
      <c r="C47" s="113" t="s">
        <v>46</v>
      </c>
      <c r="D47" s="150" t="s">
        <v>70</v>
      </c>
      <c r="E47" s="114">
        <v>1230.8</v>
      </c>
      <c r="F47" s="140">
        <v>551819000050233</v>
      </c>
      <c r="G47" s="115">
        <v>44018</v>
      </c>
      <c r="H47" s="116" t="s">
        <v>44</v>
      </c>
    </row>
    <row r="48" spans="1:8" x14ac:dyDescent="0.2">
      <c r="A48" s="111">
        <v>43983</v>
      </c>
      <c r="B48" s="112">
        <v>0</v>
      </c>
      <c r="C48" s="113" t="s">
        <v>60</v>
      </c>
      <c r="D48" s="150" t="s">
        <v>70</v>
      </c>
      <c r="E48" s="114">
        <v>1436.1</v>
      </c>
      <c r="F48" s="140">
        <v>551819000051695</v>
      </c>
      <c r="G48" s="115">
        <v>44018</v>
      </c>
      <c r="H48" s="116" t="s">
        <v>44</v>
      </c>
    </row>
    <row r="49" spans="1:8" x14ac:dyDescent="0.2">
      <c r="A49" s="111">
        <v>43983</v>
      </c>
      <c r="B49" s="112">
        <v>0</v>
      </c>
      <c r="C49" s="113" t="s">
        <v>89</v>
      </c>
      <c r="D49" s="113" t="s">
        <v>70</v>
      </c>
      <c r="E49" s="114">
        <v>767</v>
      </c>
      <c r="F49" s="140">
        <v>551819000056189</v>
      </c>
      <c r="G49" s="115">
        <v>44018</v>
      </c>
      <c r="H49" s="116" t="s">
        <v>44</v>
      </c>
    </row>
    <row r="50" spans="1:8" x14ac:dyDescent="0.2">
      <c r="A50" s="111">
        <v>43983</v>
      </c>
      <c r="B50" s="112">
        <v>0</v>
      </c>
      <c r="C50" s="113" t="s">
        <v>99</v>
      </c>
      <c r="D50" s="113" t="s">
        <v>70</v>
      </c>
      <c r="E50" s="114">
        <v>1210</v>
      </c>
      <c r="F50" s="140">
        <v>551819000057117</v>
      </c>
      <c r="G50" s="115">
        <v>44018</v>
      </c>
      <c r="H50" s="116" t="s">
        <v>44</v>
      </c>
    </row>
    <row r="51" spans="1:8" x14ac:dyDescent="0.2">
      <c r="A51" s="111">
        <v>43983</v>
      </c>
      <c r="B51" s="112">
        <v>0</v>
      </c>
      <c r="C51" s="113" t="s">
        <v>106</v>
      </c>
      <c r="D51" s="113" t="s">
        <v>70</v>
      </c>
      <c r="E51" s="114">
        <v>1385.8</v>
      </c>
      <c r="F51" s="140">
        <v>551819000058671</v>
      </c>
      <c r="G51" s="115">
        <v>44018</v>
      </c>
      <c r="H51" s="116" t="s">
        <v>44</v>
      </c>
    </row>
    <row r="52" spans="1:8" x14ac:dyDescent="0.2">
      <c r="A52" s="111">
        <v>43983</v>
      </c>
      <c r="B52" s="112">
        <v>0</v>
      </c>
      <c r="C52" s="113" t="s">
        <v>188</v>
      </c>
      <c r="D52" s="113" t="s">
        <v>189</v>
      </c>
      <c r="E52" s="114">
        <v>140.80000000000001</v>
      </c>
      <c r="F52" s="140">
        <v>551819000061280</v>
      </c>
      <c r="G52" s="115">
        <v>44018</v>
      </c>
      <c r="H52" s="116" t="s">
        <v>44</v>
      </c>
    </row>
    <row r="53" spans="1:8" x14ac:dyDescent="0.2">
      <c r="A53" s="111">
        <v>43983</v>
      </c>
      <c r="B53" s="112">
        <v>0</v>
      </c>
      <c r="C53" s="113" t="s">
        <v>47</v>
      </c>
      <c r="D53" s="113" t="s">
        <v>70</v>
      </c>
      <c r="E53" s="114">
        <v>3062.7</v>
      </c>
      <c r="F53" s="140">
        <v>55206200034391</v>
      </c>
      <c r="G53" s="115">
        <v>44018</v>
      </c>
      <c r="H53" s="116" t="s">
        <v>44</v>
      </c>
    </row>
    <row r="54" spans="1:8" x14ac:dyDescent="0.2">
      <c r="A54" s="111">
        <v>43983</v>
      </c>
      <c r="B54" s="112">
        <v>0</v>
      </c>
      <c r="C54" s="113" t="s">
        <v>135</v>
      </c>
      <c r="D54" s="113" t="s">
        <v>70</v>
      </c>
      <c r="E54" s="114">
        <v>1435.8</v>
      </c>
      <c r="F54" s="140">
        <v>553011000054974</v>
      </c>
      <c r="G54" s="115">
        <v>44018</v>
      </c>
      <c r="H54" s="116" t="s">
        <v>44</v>
      </c>
    </row>
    <row r="55" spans="1:8" x14ac:dyDescent="0.2">
      <c r="A55" s="111">
        <v>43983</v>
      </c>
      <c r="B55" s="112">
        <v>0</v>
      </c>
      <c r="C55" s="113" t="s">
        <v>112</v>
      </c>
      <c r="D55" s="113" t="s">
        <v>70</v>
      </c>
      <c r="E55" s="114">
        <v>1304.8</v>
      </c>
      <c r="F55" s="140">
        <v>553107000034283</v>
      </c>
      <c r="G55" s="115">
        <v>44018</v>
      </c>
      <c r="H55" s="116" t="s">
        <v>44</v>
      </c>
    </row>
    <row r="56" spans="1:8" x14ac:dyDescent="0.2">
      <c r="A56" s="111">
        <v>43983</v>
      </c>
      <c r="B56" s="112">
        <v>0</v>
      </c>
      <c r="C56" s="113" t="s">
        <v>48</v>
      </c>
      <c r="D56" s="113" t="s">
        <v>70</v>
      </c>
      <c r="E56" s="114">
        <v>1588.8</v>
      </c>
      <c r="F56" s="140">
        <v>553386000018197</v>
      </c>
      <c r="G56" s="115">
        <v>44018</v>
      </c>
      <c r="H56" s="116" t="s">
        <v>44</v>
      </c>
    </row>
    <row r="57" spans="1:8" x14ac:dyDescent="0.2">
      <c r="A57" s="111">
        <v>43983</v>
      </c>
      <c r="B57" s="112">
        <v>0</v>
      </c>
      <c r="C57" s="113" t="s">
        <v>145</v>
      </c>
      <c r="D57" s="150" t="s">
        <v>146</v>
      </c>
      <c r="E57" s="114">
        <v>1288.25</v>
      </c>
      <c r="F57" s="140">
        <v>553558000017353</v>
      </c>
      <c r="G57" s="115">
        <v>44018</v>
      </c>
      <c r="H57" s="116" t="s">
        <v>44</v>
      </c>
    </row>
    <row r="58" spans="1:8" x14ac:dyDescent="0.2">
      <c r="A58" s="200">
        <v>43983</v>
      </c>
      <c r="B58" s="112">
        <v>0</v>
      </c>
      <c r="C58" s="113" t="s">
        <v>73</v>
      </c>
      <c r="D58" s="150" t="s">
        <v>70</v>
      </c>
      <c r="E58" s="114">
        <v>2997</v>
      </c>
      <c r="F58" s="140">
        <v>553558000017763</v>
      </c>
      <c r="G58" s="115">
        <v>44018</v>
      </c>
      <c r="H58" s="116" t="s">
        <v>44</v>
      </c>
    </row>
    <row r="59" spans="1:8" x14ac:dyDescent="0.2">
      <c r="A59" s="200">
        <v>43983</v>
      </c>
      <c r="B59" s="112">
        <v>0</v>
      </c>
      <c r="C59" s="113" t="s">
        <v>147</v>
      </c>
      <c r="D59" s="150" t="s">
        <v>146</v>
      </c>
      <c r="E59" s="114">
        <v>605.5</v>
      </c>
      <c r="F59" s="140">
        <v>553558000021772</v>
      </c>
      <c r="G59" s="115">
        <v>44018</v>
      </c>
      <c r="H59" s="116" t="s">
        <v>44</v>
      </c>
    </row>
    <row r="60" spans="1:8" x14ac:dyDescent="0.2">
      <c r="A60" s="111">
        <v>43983</v>
      </c>
      <c r="B60" s="112">
        <v>0</v>
      </c>
      <c r="C60" s="113" t="s">
        <v>49</v>
      </c>
      <c r="D60" s="113" t="s">
        <v>70</v>
      </c>
      <c r="E60" s="114">
        <v>1408</v>
      </c>
      <c r="F60" s="140">
        <v>553558000025545</v>
      </c>
      <c r="G60" s="115">
        <v>44018</v>
      </c>
      <c r="H60" s="116" t="s">
        <v>44</v>
      </c>
    </row>
    <row r="61" spans="1:8" x14ac:dyDescent="0.2">
      <c r="A61" s="111">
        <v>43983</v>
      </c>
      <c r="B61" s="112">
        <v>0</v>
      </c>
      <c r="C61" s="117" t="s">
        <v>61</v>
      </c>
      <c r="D61" s="191" t="s">
        <v>70</v>
      </c>
      <c r="E61" s="118">
        <v>1488</v>
      </c>
      <c r="F61" s="141">
        <v>553558000025675</v>
      </c>
      <c r="G61" s="115">
        <v>44018</v>
      </c>
      <c r="H61" s="119" t="s">
        <v>44</v>
      </c>
    </row>
    <row r="62" spans="1:8" x14ac:dyDescent="0.2">
      <c r="A62" s="111">
        <v>43983</v>
      </c>
      <c r="B62" s="112">
        <v>0</v>
      </c>
      <c r="C62" s="113" t="s">
        <v>71</v>
      </c>
      <c r="D62" s="150" t="s">
        <v>70</v>
      </c>
      <c r="E62" s="114">
        <v>2413.8000000000002</v>
      </c>
      <c r="F62" s="140">
        <v>553558000025738</v>
      </c>
      <c r="G62" s="115">
        <v>44018</v>
      </c>
      <c r="H62" s="116" t="s">
        <v>44</v>
      </c>
    </row>
    <row r="63" spans="1:8" x14ac:dyDescent="0.2">
      <c r="A63" s="111">
        <v>43983</v>
      </c>
      <c r="B63" s="112">
        <v>0</v>
      </c>
      <c r="C63" s="113" t="s">
        <v>71</v>
      </c>
      <c r="D63" s="150" t="s">
        <v>189</v>
      </c>
      <c r="E63" s="114">
        <v>96.8</v>
      </c>
      <c r="F63" s="140">
        <v>553558000025738</v>
      </c>
      <c r="G63" s="115">
        <v>44018</v>
      </c>
      <c r="H63" s="116" t="s">
        <v>44</v>
      </c>
    </row>
    <row r="64" spans="1:8" x14ac:dyDescent="0.2">
      <c r="A64" s="111">
        <v>43983</v>
      </c>
      <c r="B64" s="112">
        <v>0</v>
      </c>
      <c r="C64" s="113" t="s">
        <v>84</v>
      </c>
      <c r="D64" s="150" t="s">
        <v>70</v>
      </c>
      <c r="E64" s="114">
        <v>1588.8</v>
      </c>
      <c r="F64" s="140">
        <v>553558000026658</v>
      </c>
      <c r="G64" s="115">
        <v>44018</v>
      </c>
      <c r="H64" s="116" t="s">
        <v>44</v>
      </c>
    </row>
    <row r="65" spans="1:8" x14ac:dyDescent="0.2">
      <c r="A65" s="111">
        <v>43983</v>
      </c>
      <c r="B65" s="112">
        <v>35</v>
      </c>
      <c r="C65" s="113" t="s">
        <v>91</v>
      </c>
      <c r="D65" s="150" t="s">
        <v>90</v>
      </c>
      <c r="E65" s="161">
        <v>600</v>
      </c>
      <c r="F65" s="140">
        <v>553558510018517</v>
      </c>
      <c r="G65" s="115">
        <v>44018</v>
      </c>
      <c r="H65" s="116" t="s">
        <v>44</v>
      </c>
    </row>
    <row r="66" spans="1:8" x14ac:dyDescent="0.2">
      <c r="A66" s="111">
        <v>43983</v>
      </c>
      <c r="B66" s="112">
        <v>0</v>
      </c>
      <c r="C66" s="113" t="s">
        <v>190</v>
      </c>
      <c r="D66" s="150" t="s">
        <v>70</v>
      </c>
      <c r="E66" s="161">
        <v>480.3</v>
      </c>
      <c r="F66" s="140">
        <v>554705000026093</v>
      </c>
      <c r="G66" s="115">
        <v>44018</v>
      </c>
      <c r="H66" s="116" t="s">
        <v>44</v>
      </c>
    </row>
    <row r="67" spans="1:8" x14ac:dyDescent="0.2">
      <c r="A67" s="111">
        <v>43983</v>
      </c>
      <c r="B67" s="112">
        <v>0</v>
      </c>
      <c r="C67" s="113" t="s">
        <v>85</v>
      </c>
      <c r="D67" s="150" t="s">
        <v>70</v>
      </c>
      <c r="E67" s="114">
        <v>1534.8</v>
      </c>
      <c r="F67" s="140">
        <v>556761000046197</v>
      </c>
      <c r="G67" s="115">
        <v>44018</v>
      </c>
      <c r="H67" s="116" t="s">
        <v>44</v>
      </c>
    </row>
    <row r="68" spans="1:8" x14ac:dyDescent="0.2">
      <c r="A68" s="111">
        <v>43983</v>
      </c>
      <c r="B68" s="112">
        <v>0</v>
      </c>
      <c r="C68" s="113" t="s">
        <v>111</v>
      </c>
      <c r="D68" s="150" t="s">
        <v>70</v>
      </c>
      <c r="E68" s="114">
        <v>1781.8</v>
      </c>
      <c r="F68" s="140">
        <v>556938000026456</v>
      </c>
      <c r="G68" s="115">
        <v>44018</v>
      </c>
      <c r="H68" s="116" t="s">
        <v>44</v>
      </c>
    </row>
    <row r="69" spans="1:8" x14ac:dyDescent="0.2">
      <c r="A69" s="111">
        <v>43983</v>
      </c>
      <c r="B69" s="112">
        <v>0</v>
      </c>
      <c r="C69" s="113" t="s">
        <v>50</v>
      </c>
      <c r="D69" s="113" t="s">
        <v>70</v>
      </c>
      <c r="E69" s="114">
        <v>1426.8</v>
      </c>
      <c r="F69" s="140">
        <v>557039000010124</v>
      </c>
      <c r="G69" s="115">
        <v>44018</v>
      </c>
      <c r="H69" s="116" t="s">
        <v>44</v>
      </c>
    </row>
    <row r="70" spans="1:8" x14ac:dyDescent="0.2">
      <c r="A70" s="111">
        <v>43983</v>
      </c>
      <c r="B70" s="112">
        <v>0</v>
      </c>
      <c r="C70" s="113" t="s">
        <v>51</v>
      </c>
      <c r="D70" s="150" t="s">
        <v>70</v>
      </c>
      <c r="E70" s="114">
        <v>1524.8</v>
      </c>
      <c r="F70" s="140">
        <v>557039000010461</v>
      </c>
      <c r="G70" s="115">
        <v>44018</v>
      </c>
      <c r="H70" s="116" t="s">
        <v>44</v>
      </c>
    </row>
    <row r="71" spans="1:8" x14ac:dyDescent="0.2">
      <c r="A71" s="111">
        <v>43983</v>
      </c>
      <c r="B71" s="112">
        <v>36</v>
      </c>
      <c r="C71" s="113" t="s">
        <v>191</v>
      </c>
      <c r="D71" s="150" t="s">
        <v>90</v>
      </c>
      <c r="E71" s="114">
        <v>600</v>
      </c>
      <c r="F71" s="140">
        <v>70601</v>
      </c>
      <c r="G71" s="115">
        <v>44018</v>
      </c>
      <c r="H71" s="116" t="s">
        <v>44</v>
      </c>
    </row>
    <row r="72" spans="1:8" x14ac:dyDescent="0.2">
      <c r="A72" s="111">
        <v>43983</v>
      </c>
      <c r="B72" s="112">
        <v>0</v>
      </c>
      <c r="C72" s="113" t="s">
        <v>192</v>
      </c>
      <c r="D72" s="150" t="s">
        <v>70</v>
      </c>
      <c r="E72" s="114">
        <v>1291</v>
      </c>
      <c r="F72" s="140">
        <v>70602</v>
      </c>
      <c r="G72" s="115">
        <v>44018</v>
      </c>
      <c r="H72" s="116" t="s">
        <v>44</v>
      </c>
    </row>
    <row r="73" spans="1:8" x14ac:dyDescent="0.2">
      <c r="A73" s="111">
        <v>43983</v>
      </c>
      <c r="B73" s="112">
        <v>37</v>
      </c>
      <c r="C73" s="113" t="s">
        <v>136</v>
      </c>
      <c r="D73" s="113" t="s">
        <v>90</v>
      </c>
      <c r="E73" s="161">
        <v>600</v>
      </c>
      <c r="F73" s="140">
        <v>70603</v>
      </c>
      <c r="G73" s="115">
        <v>44018</v>
      </c>
      <c r="H73" s="116" t="s">
        <v>44</v>
      </c>
    </row>
    <row r="74" spans="1:8" x14ac:dyDescent="0.2">
      <c r="A74" s="111">
        <v>44006</v>
      </c>
      <c r="B74" s="112" t="s">
        <v>193</v>
      </c>
      <c r="C74" s="113" t="s">
        <v>153</v>
      </c>
      <c r="D74" s="113" t="s">
        <v>194</v>
      </c>
      <c r="E74" s="161">
        <v>3094</v>
      </c>
      <c r="F74" s="140">
        <v>70604</v>
      </c>
      <c r="G74" s="115">
        <v>44018</v>
      </c>
      <c r="H74" s="116" t="s">
        <v>44</v>
      </c>
    </row>
    <row r="75" spans="1:8" x14ac:dyDescent="0.2">
      <c r="A75" s="111">
        <v>44012</v>
      </c>
      <c r="B75" s="112">
        <v>253</v>
      </c>
      <c r="C75" s="113" t="s">
        <v>150</v>
      </c>
      <c r="D75" s="113" t="s">
        <v>151</v>
      </c>
      <c r="E75" s="161">
        <v>1440</v>
      </c>
      <c r="F75" s="140">
        <v>70605</v>
      </c>
      <c r="G75" s="115">
        <v>44018</v>
      </c>
      <c r="H75" s="116" t="s">
        <v>44</v>
      </c>
    </row>
    <row r="76" spans="1:8" x14ac:dyDescent="0.2">
      <c r="A76" s="111">
        <v>43983</v>
      </c>
      <c r="B76" s="112" t="s">
        <v>195</v>
      </c>
      <c r="C76" s="113" t="s">
        <v>196</v>
      </c>
      <c r="D76" s="246" t="s">
        <v>197</v>
      </c>
      <c r="E76" s="161">
        <v>105.63</v>
      </c>
      <c r="F76" s="140">
        <v>70606</v>
      </c>
      <c r="G76" s="115">
        <v>44018</v>
      </c>
      <c r="H76" s="116" t="s">
        <v>39</v>
      </c>
    </row>
    <row r="77" spans="1:8" x14ac:dyDescent="0.2">
      <c r="A77" s="111">
        <v>43983</v>
      </c>
      <c r="B77" s="112" t="s">
        <v>198</v>
      </c>
      <c r="C77" s="113" t="s">
        <v>196</v>
      </c>
      <c r="D77" s="113" t="s">
        <v>199</v>
      </c>
      <c r="E77" s="161">
        <v>282.45999999999998</v>
      </c>
      <c r="F77" s="140">
        <v>70607</v>
      </c>
      <c r="G77" s="115">
        <v>44018</v>
      </c>
      <c r="H77" s="116" t="s">
        <v>39</v>
      </c>
    </row>
    <row r="78" spans="1:8" x14ac:dyDescent="0.2">
      <c r="A78" s="111">
        <v>44012</v>
      </c>
      <c r="B78" s="112">
        <v>4085</v>
      </c>
      <c r="C78" s="113" t="s">
        <v>200</v>
      </c>
      <c r="D78" s="113" t="s">
        <v>144</v>
      </c>
      <c r="E78" s="161">
        <v>1619.16</v>
      </c>
      <c r="F78" s="140">
        <v>70608</v>
      </c>
      <c r="G78" s="115">
        <v>44018</v>
      </c>
      <c r="H78" s="116" t="s">
        <v>171</v>
      </c>
    </row>
    <row r="79" spans="1:8" x14ac:dyDescent="0.2">
      <c r="A79" s="111">
        <v>44007</v>
      </c>
      <c r="B79" s="112">
        <v>261459</v>
      </c>
      <c r="C79" s="113" t="s">
        <v>169</v>
      </c>
      <c r="D79" s="247" t="s">
        <v>201</v>
      </c>
      <c r="E79" s="161">
        <v>4695</v>
      </c>
      <c r="F79" s="140">
        <v>70609</v>
      </c>
      <c r="G79" s="115">
        <v>44018</v>
      </c>
      <c r="H79" s="116" t="s">
        <v>171</v>
      </c>
    </row>
    <row r="80" spans="1:8" x14ac:dyDescent="0.2">
      <c r="A80" s="111">
        <v>44008</v>
      </c>
      <c r="B80" s="112">
        <v>274977</v>
      </c>
      <c r="C80" s="113" t="s">
        <v>131</v>
      </c>
      <c r="D80" s="113" t="s">
        <v>202</v>
      </c>
      <c r="E80" s="161">
        <v>1606.71</v>
      </c>
      <c r="F80" s="140">
        <v>70610</v>
      </c>
      <c r="G80" s="115">
        <v>44018</v>
      </c>
      <c r="H80" s="116" t="s">
        <v>171</v>
      </c>
    </row>
    <row r="81" spans="1:8" x14ac:dyDescent="0.2">
      <c r="A81" s="111">
        <v>44002</v>
      </c>
      <c r="B81" s="112">
        <v>3747975</v>
      </c>
      <c r="C81" s="113" t="s">
        <v>133</v>
      </c>
      <c r="D81" s="113" t="s">
        <v>134</v>
      </c>
      <c r="E81" s="161">
        <v>222.57</v>
      </c>
      <c r="F81" s="140">
        <v>70611</v>
      </c>
      <c r="G81" s="115">
        <v>44018</v>
      </c>
      <c r="H81" s="116" t="s">
        <v>171</v>
      </c>
    </row>
    <row r="82" spans="1:8" x14ac:dyDescent="0.2">
      <c r="A82" s="111">
        <v>44019</v>
      </c>
      <c r="B82" s="112">
        <v>123741</v>
      </c>
      <c r="C82" s="113" t="s">
        <v>203</v>
      </c>
      <c r="D82" s="113" t="s">
        <v>204</v>
      </c>
      <c r="E82" s="161">
        <v>399.03</v>
      </c>
      <c r="F82" s="140">
        <v>70612</v>
      </c>
      <c r="G82" s="115">
        <v>44018</v>
      </c>
      <c r="H82" s="116" t="s">
        <v>171</v>
      </c>
    </row>
    <row r="83" spans="1:8" x14ac:dyDescent="0.2">
      <c r="A83" s="111">
        <v>43983</v>
      </c>
      <c r="B83" s="112">
        <v>100006993438</v>
      </c>
      <c r="C83" s="113" t="s">
        <v>205</v>
      </c>
      <c r="D83" s="113" t="s">
        <v>206</v>
      </c>
      <c r="E83" s="161">
        <v>169.84</v>
      </c>
      <c r="F83" s="140">
        <v>70613</v>
      </c>
      <c r="G83" s="115">
        <v>44018</v>
      </c>
      <c r="H83" s="116" t="s">
        <v>52</v>
      </c>
    </row>
    <row r="84" spans="1:8" x14ac:dyDescent="0.2">
      <c r="A84" s="111">
        <v>44013</v>
      </c>
      <c r="B84" s="112">
        <v>13113</v>
      </c>
      <c r="C84" s="113" t="s">
        <v>207</v>
      </c>
      <c r="D84" s="113" t="s">
        <v>110</v>
      </c>
      <c r="E84" s="161">
        <v>10.45</v>
      </c>
      <c r="F84" s="140">
        <v>891881100088193</v>
      </c>
      <c r="G84" s="115">
        <v>44018</v>
      </c>
      <c r="H84" s="116" t="s">
        <v>42</v>
      </c>
    </row>
    <row r="85" spans="1:8" x14ac:dyDescent="0.2">
      <c r="A85" s="111">
        <v>44013</v>
      </c>
      <c r="B85" s="112">
        <v>13113</v>
      </c>
      <c r="C85" s="113" t="s">
        <v>207</v>
      </c>
      <c r="D85" s="113" t="s">
        <v>110</v>
      </c>
      <c r="E85" s="161">
        <v>10.45</v>
      </c>
      <c r="F85" s="140">
        <v>891881100088194</v>
      </c>
      <c r="G85" s="115">
        <v>44018</v>
      </c>
      <c r="H85" s="116" t="s">
        <v>42</v>
      </c>
    </row>
    <row r="86" spans="1:8" x14ac:dyDescent="0.2">
      <c r="A86" s="111">
        <v>44013</v>
      </c>
      <c r="B86" s="112">
        <v>13113</v>
      </c>
      <c r="C86" s="113" t="s">
        <v>207</v>
      </c>
      <c r="D86" s="113" t="s">
        <v>110</v>
      </c>
      <c r="E86" s="161">
        <v>10.45</v>
      </c>
      <c r="F86" s="140">
        <v>891881100088195</v>
      </c>
      <c r="G86" s="115">
        <v>44018</v>
      </c>
      <c r="H86" s="116" t="s">
        <v>42</v>
      </c>
    </row>
    <row r="87" spans="1:8" x14ac:dyDescent="0.2">
      <c r="A87" s="111">
        <v>44013</v>
      </c>
      <c r="B87" s="112">
        <v>13113</v>
      </c>
      <c r="C87" s="113" t="s">
        <v>207</v>
      </c>
      <c r="D87" s="113" t="s">
        <v>110</v>
      </c>
      <c r="E87" s="161">
        <v>10.45</v>
      </c>
      <c r="F87" s="140">
        <v>891881100088196</v>
      </c>
      <c r="G87" s="115">
        <v>44018</v>
      </c>
      <c r="H87" s="116" t="s">
        <v>42</v>
      </c>
    </row>
    <row r="88" spans="1:8" x14ac:dyDescent="0.2">
      <c r="A88" s="111">
        <v>44013</v>
      </c>
      <c r="B88" s="112">
        <v>299</v>
      </c>
      <c r="C88" s="113" t="s">
        <v>208</v>
      </c>
      <c r="D88" s="113" t="s">
        <v>209</v>
      </c>
      <c r="E88" s="161">
        <v>600</v>
      </c>
      <c r="F88" s="140">
        <v>553558000025398</v>
      </c>
      <c r="G88" s="115">
        <v>44019</v>
      </c>
      <c r="H88" s="116" t="s">
        <v>44</v>
      </c>
    </row>
    <row r="89" spans="1:8" x14ac:dyDescent="0.2">
      <c r="A89" s="111">
        <v>43983</v>
      </c>
      <c r="B89" s="112">
        <v>150</v>
      </c>
      <c r="C89" s="113" t="s">
        <v>210</v>
      </c>
      <c r="D89" s="113" t="s">
        <v>211</v>
      </c>
      <c r="E89" s="161">
        <v>3537.68</v>
      </c>
      <c r="F89" s="140">
        <v>70701</v>
      </c>
      <c r="G89" s="115">
        <v>44019</v>
      </c>
      <c r="H89" s="116" t="s">
        <v>52</v>
      </c>
    </row>
    <row r="90" spans="1:8" x14ac:dyDescent="0.2">
      <c r="A90" s="111">
        <v>44011</v>
      </c>
      <c r="B90" s="112">
        <v>59756</v>
      </c>
      <c r="C90" s="113" t="s">
        <v>172</v>
      </c>
      <c r="D90" s="113" t="s">
        <v>212</v>
      </c>
      <c r="E90" s="161">
        <v>2963.14</v>
      </c>
      <c r="F90" s="140">
        <v>71001</v>
      </c>
      <c r="G90" s="115">
        <v>44022</v>
      </c>
      <c r="H90" s="116" t="s">
        <v>171</v>
      </c>
    </row>
    <row r="91" spans="1:8" x14ac:dyDescent="0.2">
      <c r="A91" s="111">
        <v>44011</v>
      </c>
      <c r="B91" s="112">
        <v>275152</v>
      </c>
      <c r="C91" s="113" t="s">
        <v>131</v>
      </c>
      <c r="D91" s="113" t="s">
        <v>213</v>
      </c>
      <c r="E91" s="161">
        <v>2018.22</v>
      </c>
      <c r="F91" s="140">
        <v>71002</v>
      </c>
      <c r="G91" s="115">
        <v>44022</v>
      </c>
      <c r="H91" s="116" t="s">
        <v>171</v>
      </c>
    </row>
    <row r="92" spans="1:8" x14ac:dyDescent="0.2">
      <c r="A92" s="111">
        <v>44012</v>
      </c>
      <c r="B92" s="112">
        <v>261988</v>
      </c>
      <c r="C92" s="113" t="s">
        <v>169</v>
      </c>
      <c r="D92" s="113" t="s">
        <v>214</v>
      </c>
      <c r="E92" s="161">
        <v>2199.83</v>
      </c>
      <c r="F92" s="140">
        <v>71003</v>
      </c>
      <c r="G92" s="115">
        <v>44022</v>
      </c>
      <c r="H92" s="116" t="s">
        <v>171</v>
      </c>
    </row>
    <row r="93" spans="1:8" x14ac:dyDescent="0.2">
      <c r="A93" s="111">
        <v>44013</v>
      </c>
      <c r="B93" s="112">
        <v>643534</v>
      </c>
      <c r="C93" s="113" t="s">
        <v>215</v>
      </c>
      <c r="D93" s="113" t="s">
        <v>216</v>
      </c>
      <c r="E93" s="161">
        <v>521.6</v>
      </c>
      <c r="F93" s="140">
        <v>71004</v>
      </c>
      <c r="G93" s="115">
        <v>44022</v>
      </c>
      <c r="H93" s="116" t="s">
        <v>171</v>
      </c>
    </row>
    <row r="94" spans="1:8" x14ac:dyDescent="0.2">
      <c r="A94" s="111">
        <v>44013</v>
      </c>
      <c r="B94" s="112">
        <v>643534</v>
      </c>
      <c r="C94" s="113" t="s">
        <v>215</v>
      </c>
      <c r="D94" s="113" t="s">
        <v>216</v>
      </c>
      <c r="E94" s="161">
        <v>521.6</v>
      </c>
      <c r="F94" s="140">
        <v>71005</v>
      </c>
      <c r="G94" s="115">
        <v>44022</v>
      </c>
      <c r="H94" s="116" t="s">
        <v>171</v>
      </c>
    </row>
    <row r="95" spans="1:8" x14ac:dyDescent="0.2">
      <c r="A95" s="111">
        <v>44013</v>
      </c>
      <c r="B95" s="112">
        <v>643533</v>
      </c>
      <c r="C95" s="113" t="s">
        <v>215</v>
      </c>
      <c r="D95" s="113" t="s">
        <v>217</v>
      </c>
      <c r="E95" s="161">
        <v>383.33</v>
      </c>
      <c r="F95" s="140">
        <v>71006</v>
      </c>
      <c r="G95" s="115">
        <v>44022</v>
      </c>
      <c r="H95" s="116" t="s">
        <v>171</v>
      </c>
    </row>
    <row r="96" spans="1:8" x14ac:dyDescent="0.2">
      <c r="A96" s="111">
        <v>44013</v>
      </c>
      <c r="B96" s="112">
        <v>643533</v>
      </c>
      <c r="C96" s="113" t="s">
        <v>215</v>
      </c>
      <c r="D96" s="113" t="s">
        <v>217</v>
      </c>
      <c r="E96" s="161">
        <v>383.32</v>
      </c>
      <c r="F96" s="140">
        <v>71007</v>
      </c>
      <c r="G96" s="115">
        <v>44022</v>
      </c>
      <c r="H96" s="116" t="s">
        <v>171</v>
      </c>
    </row>
    <row r="97" spans="1:8" x14ac:dyDescent="0.2">
      <c r="A97" s="111">
        <v>44012</v>
      </c>
      <c r="B97" s="112" t="s">
        <v>218</v>
      </c>
      <c r="C97" s="113" t="s">
        <v>182</v>
      </c>
      <c r="D97" s="113" t="s">
        <v>219</v>
      </c>
      <c r="E97" s="161">
        <v>446.58</v>
      </c>
      <c r="F97" s="140">
        <v>71008</v>
      </c>
      <c r="G97" s="115">
        <v>44022</v>
      </c>
      <c r="H97" s="116" t="s">
        <v>171</v>
      </c>
    </row>
    <row r="98" spans="1:8" x14ac:dyDescent="0.2">
      <c r="A98" s="111">
        <v>44012</v>
      </c>
      <c r="B98" s="112" t="s">
        <v>220</v>
      </c>
      <c r="C98" s="113" t="s">
        <v>152</v>
      </c>
      <c r="D98" s="113" t="s">
        <v>126</v>
      </c>
      <c r="E98" s="161">
        <v>585.20000000000005</v>
      </c>
      <c r="F98" s="140">
        <v>71009</v>
      </c>
      <c r="G98" s="115">
        <v>44022</v>
      </c>
      <c r="H98" s="116" t="s">
        <v>171</v>
      </c>
    </row>
    <row r="99" spans="1:8" x14ac:dyDescent="0.2">
      <c r="A99" s="111">
        <v>44011</v>
      </c>
      <c r="B99" s="112">
        <v>631173</v>
      </c>
      <c r="C99" s="113" t="s">
        <v>221</v>
      </c>
      <c r="D99" s="113" t="s">
        <v>222</v>
      </c>
      <c r="E99" s="161">
        <v>11748</v>
      </c>
      <c r="F99" s="140">
        <v>71010</v>
      </c>
      <c r="G99" s="115">
        <v>44022</v>
      </c>
      <c r="H99" s="116" t="s">
        <v>171</v>
      </c>
    </row>
    <row r="100" spans="1:8" x14ac:dyDescent="0.2">
      <c r="A100" s="111">
        <v>44021</v>
      </c>
      <c r="B100" s="112">
        <v>133</v>
      </c>
      <c r="C100" s="113" t="s">
        <v>223</v>
      </c>
      <c r="D100" s="247" t="s">
        <v>224</v>
      </c>
      <c r="E100" s="161">
        <v>1600</v>
      </c>
      <c r="F100" s="140">
        <v>551819000051766</v>
      </c>
      <c r="G100" s="115">
        <v>44026</v>
      </c>
      <c r="H100" s="116" t="s">
        <v>44</v>
      </c>
    </row>
    <row r="101" spans="1:8" x14ac:dyDescent="0.2">
      <c r="A101" s="111">
        <v>44026</v>
      </c>
      <c r="B101" s="112">
        <v>4186</v>
      </c>
      <c r="C101" s="113" t="s">
        <v>200</v>
      </c>
      <c r="D101" s="113" t="s">
        <v>144</v>
      </c>
      <c r="E101" s="161">
        <v>1937.21</v>
      </c>
      <c r="F101" s="140">
        <v>71401</v>
      </c>
      <c r="G101" s="115">
        <v>44026</v>
      </c>
      <c r="H101" s="116" t="s">
        <v>171</v>
      </c>
    </row>
    <row r="102" spans="1:8" x14ac:dyDescent="0.2">
      <c r="A102" s="111">
        <v>44013</v>
      </c>
      <c r="B102" s="112">
        <v>262131</v>
      </c>
      <c r="C102" s="113" t="s">
        <v>169</v>
      </c>
      <c r="D102" s="113" t="s">
        <v>130</v>
      </c>
      <c r="E102" s="161">
        <v>318</v>
      </c>
      <c r="F102" s="140">
        <v>71402</v>
      </c>
      <c r="G102" s="115">
        <v>44026</v>
      </c>
      <c r="H102" s="116" t="s">
        <v>171</v>
      </c>
    </row>
    <row r="103" spans="1:8" x14ac:dyDescent="0.2">
      <c r="A103" s="111">
        <v>44013</v>
      </c>
      <c r="B103" s="112">
        <v>59855</v>
      </c>
      <c r="C103" s="113" t="s">
        <v>172</v>
      </c>
      <c r="D103" s="113" t="s">
        <v>132</v>
      </c>
      <c r="E103" s="161">
        <v>1399</v>
      </c>
      <c r="F103" s="140">
        <v>71403</v>
      </c>
      <c r="G103" s="115">
        <v>44026</v>
      </c>
      <c r="H103" s="116" t="s">
        <v>171</v>
      </c>
    </row>
    <row r="104" spans="1:8" x14ac:dyDescent="0.2">
      <c r="A104" s="111">
        <v>44014</v>
      </c>
      <c r="B104" s="112">
        <v>262369</v>
      </c>
      <c r="C104" s="113" t="s">
        <v>169</v>
      </c>
      <c r="D104" s="113" t="s">
        <v>225</v>
      </c>
      <c r="E104" s="161">
        <v>2191.6999999999998</v>
      </c>
      <c r="F104" s="140">
        <v>71404</v>
      </c>
      <c r="G104" s="115">
        <v>44026</v>
      </c>
      <c r="H104" s="116" t="s">
        <v>171</v>
      </c>
    </row>
    <row r="105" spans="1:8" x14ac:dyDescent="0.2">
      <c r="A105" s="111">
        <v>44015</v>
      </c>
      <c r="B105" s="112">
        <v>275964</v>
      </c>
      <c r="C105" s="113" t="s">
        <v>131</v>
      </c>
      <c r="D105" s="246" t="s">
        <v>226</v>
      </c>
      <c r="E105" s="161">
        <v>3214.55</v>
      </c>
      <c r="F105" s="140">
        <v>71405</v>
      </c>
      <c r="G105" s="115">
        <v>44026</v>
      </c>
      <c r="H105" s="116" t="s">
        <v>171</v>
      </c>
    </row>
    <row r="106" spans="1:8" x14ac:dyDescent="0.2">
      <c r="A106" s="111">
        <v>44015</v>
      </c>
      <c r="B106" s="112">
        <v>262572</v>
      </c>
      <c r="C106" s="113" t="s">
        <v>169</v>
      </c>
      <c r="D106" s="113" t="s">
        <v>225</v>
      </c>
      <c r="E106" s="161">
        <v>753.21</v>
      </c>
      <c r="F106" s="140">
        <v>71406</v>
      </c>
      <c r="G106" s="115">
        <v>44026</v>
      </c>
      <c r="H106" s="116" t="s">
        <v>171</v>
      </c>
    </row>
    <row r="107" spans="1:8" x14ac:dyDescent="0.2">
      <c r="A107" s="111">
        <v>44018</v>
      </c>
      <c r="B107" s="112">
        <v>60017</v>
      </c>
      <c r="C107" s="113" t="s">
        <v>172</v>
      </c>
      <c r="D107" s="113" t="s">
        <v>137</v>
      </c>
      <c r="E107" s="161">
        <v>1413.75</v>
      </c>
      <c r="F107" s="140">
        <v>71407</v>
      </c>
      <c r="G107" s="115">
        <v>44026</v>
      </c>
      <c r="H107" s="116" t="s">
        <v>171</v>
      </c>
    </row>
    <row r="108" spans="1:8" x14ac:dyDescent="0.2">
      <c r="A108" s="111">
        <v>44018</v>
      </c>
      <c r="B108" s="112" t="s">
        <v>227</v>
      </c>
      <c r="C108" s="113" t="s">
        <v>153</v>
      </c>
      <c r="D108" s="113" t="s">
        <v>194</v>
      </c>
      <c r="E108" s="161">
        <v>3213</v>
      </c>
      <c r="F108" s="140">
        <v>71501</v>
      </c>
      <c r="G108" s="115">
        <v>44027</v>
      </c>
      <c r="H108" s="116" t="s">
        <v>44</v>
      </c>
    </row>
    <row r="109" spans="1:8" x14ac:dyDescent="0.2">
      <c r="A109" s="111">
        <v>44026</v>
      </c>
      <c r="B109" s="112">
        <v>11716</v>
      </c>
      <c r="C109" s="113" t="s">
        <v>228</v>
      </c>
      <c r="D109" s="113" t="s">
        <v>229</v>
      </c>
      <c r="E109" s="161">
        <v>1341.5</v>
      </c>
      <c r="F109" s="140">
        <v>71502</v>
      </c>
      <c r="G109" s="115">
        <v>44027</v>
      </c>
      <c r="H109" s="116" t="s">
        <v>171</v>
      </c>
    </row>
    <row r="110" spans="1:8" x14ac:dyDescent="0.2">
      <c r="A110" s="111">
        <v>44012</v>
      </c>
      <c r="B110" s="112">
        <v>3208</v>
      </c>
      <c r="C110" s="113" t="s">
        <v>205</v>
      </c>
      <c r="D110" s="113" t="s">
        <v>230</v>
      </c>
      <c r="E110" s="161">
        <v>2466.88</v>
      </c>
      <c r="F110" s="140">
        <v>71503</v>
      </c>
      <c r="G110" s="115">
        <v>44027</v>
      </c>
      <c r="H110" s="116" t="s">
        <v>52</v>
      </c>
    </row>
    <row r="111" spans="1:8" x14ac:dyDescent="0.2">
      <c r="A111" s="111">
        <v>44013</v>
      </c>
      <c r="B111" s="112">
        <v>13113</v>
      </c>
      <c r="C111" s="113" t="s">
        <v>207</v>
      </c>
      <c r="D111" s="113" t="s">
        <v>110</v>
      </c>
      <c r="E111" s="161">
        <v>10.45</v>
      </c>
      <c r="F111" s="140">
        <v>831971200468064</v>
      </c>
      <c r="G111" s="115">
        <v>44027</v>
      </c>
      <c r="H111" s="116" t="s">
        <v>42</v>
      </c>
    </row>
    <row r="112" spans="1:8" x14ac:dyDescent="0.2">
      <c r="A112" s="111">
        <v>43983</v>
      </c>
      <c r="B112" s="112">
        <v>561</v>
      </c>
      <c r="C112" s="113" t="s">
        <v>273</v>
      </c>
      <c r="D112" s="113" t="s">
        <v>272</v>
      </c>
      <c r="E112" s="161">
        <v>229.91</v>
      </c>
      <c r="F112" s="140">
        <v>71701</v>
      </c>
      <c r="G112" s="115">
        <v>44029</v>
      </c>
      <c r="H112" s="116" t="s">
        <v>52</v>
      </c>
    </row>
    <row r="113" spans="1:8" x14ac:dyDescent="0.2">
      <c r="A113" s="111">
        <v>43983</v>
      </c>
      <c r="B113" s="112">
        <v>561</v>
      </c>
      <c r="C113" s="113" t="s">
        <v>210</v>
      </c>
      <c r="D113" s="113" t="s">
        <v>116</v>
      </c>
      <c r="E113" s="161">
        <v>615.41</v>
      </c>
      <c r="F113" s="140">
        <v>71702</v>
      </c>
      <c r="G113" s="115">
        <v>44029</v>
      </c>
      <c r="H113" s="116" t="s">
        <v>52</v>
      </c>
    </row>
    <row r="114" spans="1:8" x14ac:dyDescent="0.2">
      <c r="A114" s="111">
        <v>43983</v>
      </c>
      <c r="B114" s="112">
        <v>8301</v>
      </c>
      <c r="C114" s="113" t="s">
        <v>210</v>
      </c>
      <c r="D114" s="113" t="s">
        <v>274</v>
      </c>
      <c r="E114" s="161">
        <v>442.24</v>
      </c>
      <c r="F114" s="140">
        <v>71703</v>
      </c>
      <c r="G114" s="115">
        <v>44029</v>
      </c>
      <c r="H114" s="116" t="s">
        <v>52</v>
      </c>
    </row>
    <row r="115" spans="1:8" x14ac:dyDescent="0.2">
      <c r="A115" s="111">
        <v>43983</v>
      </c>
      <c r="B115" s="112">
        <v>2100</v>
      </c>
      <c r="C115" s="113" t="s">
        <v>210</v>
      </c>
      <c r="D115" s="113" t="s">
        <v>100</v>
      </c>
      <c r="E115" s="161">
        <v>14655.89</v>
      </c>
      <c r="F115" s="140">
        <v>71704</v>
      </c>
      <c r="G115" s="115">
        <v>44029</v>
      </c>
      <c r="H115" s="116" t="s">
        <v>52</v>
      </c>
    </row>
    <row r="116" spans="1:8" x14ac:dyDescent="0.2">
      <c r="A116" s="111">
        <v>43983</v>
      </c>
      <c r="B116" s="248">
        <v>1486014934481</v>
      </c>
      <c r="C116" s="113" t="s">
        <v>88</v>
      </c>
      <c r="D116" s="150" t="s">
        <v>231</v>
      </c>
      <c r="E116" s="161">
        <v>677.43</v>
      </c>
      <c r="F116" s="140">
        <v>71405</v>
      </c>
      <c r="G116" s="115">
        <v>44029</v>
      </c>
      <c r="H116" s="116" t="s">
        <v>39</v>
      </c>
    </row>
    <row r="117" spans="1:8" x14ac:dyDescent="0.2">
      <c r="A117" s="111">
        <v>43983</v>
      </c>
      <c r="B117" s="248">
        <v>1486060299481</v>
      </c>
      <c r="C117" s="113" t="s">
        <v>88</v>
      </c>
      <c r="D117" s="113" t="s">
        <v>232</v>
      </c>
      <c r="E117" s="161">
        <v>4385.8900000000003</v>
      </c>
      <c r="F117" s="140">
        <v>71706</v>
      </c>
      <c r="G117" s="115">
        <v>44029</v>
      </c>
      <c r="H117" s="116" t="s">
        <v>39</v>
      </c>
    </row>
    <row r="118" spans="1:8" x14ac:dyDescent="0.2">
      <c r="A118" s="111">
        <v>44019</v>
      </c>
      <c r="B118" s="112">
        <v>276463</v>
      </c>
      <c r="C118" s="113" t="s">
        <v>131</v>
      </c>
      <c r="D118" s="113" t="s">
        <v>233</v>
      </c>
      <c r="E118" s="161">
        <v>1597.92</v>
      </c>
      <c r="F118" s="140">
        <v>71707</v>
      </c>
      <c r="G118" s="115">
        <v>44029</v>
      </c>
      <c r="H118" s="116" t="s">
        <v>39</v>
      </c>
    </row>
    <row r="119" spans="1:8" x14ac:dyDescent="0.2">
      <c r="A119" s="111">
        <v>44019</v>
      </c>
      <c r="B119" s="112">
        <v>263012</v>
      </c>
      <c r="C119" s="113" t="s">
        <v>169</v>
      </c>
      <c r="D119" s="113" t="s">
        <v>225</v>
      </c>
      <c r="E119" s="161">
        <v>2777.75</v>
      </c>
      <c r="F119" s="140">
        <v>71708</v>
      </c>
      <c r="G119" s="115">
        <v>44029</v>
      </c>
      <c r="H119" s="116" t="s">
        <v>171</v>
      </c>
    </row>
    <row r="120" spans="1:8" x14ac:dyDescent="0.2">
      <c r="A120" s="111">
        <v>44001</v>
      </c>
      <c r="B120" s="112">
        <v>214425</v>
      </c>
      <c r="C120" s="113" t="s">
        <v>234</v>
      </c>
      <c r="D120" s="246" t="s">
        <v>235</v>
      </c>
      <c r="E120" s="161">
        <v>3925.29</v>
      </c>
      <c r="F120" s="140">
        <v>71709</v>
      </c>
      <c r="G120" s="115">
        <v>44029</v>
      </c>
      <c r="H120" s="116" t="s">
        <v>171</v>
      </c>
    </row>
    <row r="121" spans="1:8" x14ac:dyDescent="0.2">
      <c r="A121" s="111">
        <v>44020</v>
      </c>
      <c r="B121" s="112">
        <v>263277</v>
      </c>
      <c r="C121" s="113" t="s">
        <v>169</v>
      </c>
      <c r="D121" s="113" t="s">
        <v>236</v>
      </c>
      <c r="E121" s="161">
        <v>2906.5</v>
      </c>
      <c r="F121" s="140">
        <v>71710</v>
      </c>
      <c r="G121" s="115">
        <v>44029</v>
      </c>
      <c r="H121" s="116" t="s">
        <v>171</v>
      </c>
    </row>
    <row r="122" spans="1:8" x14ac:dyDescent="0.2">
      <c r="A122" s="111">
        <v>44013</v>
      </c>
      <c r="B122" s="112">
        <v>971119</v>
      </c>
      <c r="C122" s="113" t="s">
        <v>237</v>
      </c>
      <c r="D122" s="113" t="s">
        <v>127</v>
      </c>
      <c r="E122" s="161">
        <v>838.5</v>
      </c>
      <c r="F122" s="140">
        <v>71711</v>
      </c>
      <c r="G122" s="115">
        <v>44029</v>
      </c>
      <c r="H122" s="116" t="s">
        <v>171</v>
      </c>
    </row>
    <row r="123" spans="1:8" x14ac:dyDescent="0.2">
      <c r="A123" s="111">
        <v>44013</v>
      </c>
      <c r="B123" s="112" t="s">
        <v>238</v>
      </c>
      <c r="C123" s="113" t="s">
        <v>179</v>
      </c>
      <c r="D123" s="113" t="s">
        <v>239</v>
      </c>
      <c r="E123" s="161">
        <v>708.4</v>
      </c>
      <c r="F123" s="140">
        <v>71712</v>
      </c>
      <c r="G123" s="115">
        <v>44029</v>
      </c>
      <c r="H123" s="116" t="s">
        <v>171</v>
      </c>
    </row>
    <row r="124" spans="1:8" x14ac:dyDescent="0.2">
      <c r="A124" s="111">
        <v>44013</v>
      </c>
      <c r="B124" s="112">
        <v>5539</v>
      </c>
      <c r="C124" s="113" t="s">
        <v>128</v>
      </c>
      <c r="D124" s="113" t="s">
        <v>129</v>
      </c>
      <c r="E124" s="161">
        <v>1016.84</v>
      </c>
      <c r="F124" s="140">
        <v>71713</v>
      </c>
      <c r="G124" s="115">
        <v>44029</v>
      </c>
      <c r="H124" s="116" t="s">
        <v>171</v>
      </c>
    </row>
    <row r="125" spans="1:8" x14ac:dyDescent="0.2">
      <c r="A125" s="111">
        <v>44016</v>
      </c>
      <c r="B125" s="112">
        <v>553</v>
      </c>
      <c r="C125" s="113" t="s">
        <v>240</v>
      </c>
      <c r="D125" s="113" t="s">
        <v>241</v>
      </c>
      <c r="E125" s="161">
        <v>1330</v>
      </c>
      <c r="F125" s="140">
        <v>71714</v>
      </c>
      <c r="G125" s="115">
        <v>44029</v>
      </c>
      <c r="H125" s="116" t="s">
        <v>171</v>
      </c>
    </row>
    <row r="126" spans="1:8" x14ac:dyDescent="0.2">
      <c r="A126" s="111">
        <v>44013</v>
      </c>
      <c r="B126" s="112">
        <v>13113</v>
      </c>
      <c r="C126" s="113" t="s">
        <v>207</v>
      </c>
      <c r="D126" s="113" t="s">
        <v>113</v>
      </c>
      <c r="E126" s="161">
        <v>84</v>
      </c>
      <c r="F126" s="140">
        <v>882021000529738</v>
      </c>
      <c r="G126" s="115">
        <v>44032</v>
      </c>
      <c r="H126" s="116" t="s">
        <v>42</v>
      </c>
    </row>
    <row r="127" spans="1:8" x14ac:dyDescent="0.2">
      <c r="A127" s="111">
        <v>44026</v>
      </c>
      <c r="B127" s="112" t="s">
        <v>242</v>
      </c>
      <c r="C127" s="113" t="s">
        <v>141</v>
      </c>
      <c r="D127" s="113" t="s">
        <v>43</v>
      </c>
      <c r="E127" s="161">
        <v>6187</v>
      </c>
      <c r="F127" s="140">
        <v>550583000126863</v>
      </c>
      <c r="G127" s="115">
        <v>44033</v>
      </c>
      <c r="H127" s="116" t="s">
        <v>44</v>
      </c>
    </row>
    <row r="128" spans="1:8" x14ac:dyDescent="0.2">
      <c r="A128" s="111">
        <v>44026</v>
      </c>
      <c r="B128" s="112">
        <v>4281</v>
      </c>
      <c r="C128" s="113" t="s">
        <v>200</v>
      </c>
      <c r="D128" s="113" t="s">
        <v>144</v>
      </c>
      <c r="E128" s="161">
        <v>2407.06</v>
      </c>
      <c r="F128" s="140">
        <v>72101</v>
      </c>
      <c r="G128" s="115">
        <v>44033</v>
      </c>
      <c r="H128" s="116" t="s">
        <v>171</v>
      </c>
    </row>
    <row r="129" spans="1:8" x14ac:dyDescent="0.2">
      <c r="A129" s="111">
        <v>44021</v>
      </c>
      <c r="B129" s="112">
        <v>263414</v>
      </c>
      <c r="C129" s="113" t="s">
        <v>169</v>
      </c>
      <c r="D129" s="113" t="s">
        <v>243</v>
      </c>
      <c r="E129" s="161">
        <v>2492.85</v>
      </c>
      <c r="F129" s="140">
        <v>72102</v>
      </c>
      <c r="G129" s="115">
        <v>44033</v>
      </c>
      <c r="H129" s="116" t="s">
        <v>171</v>
      </c>
    </row>
    <row r="130" spans="1:8" x14ac:dyDescent="0.2">
      <c r="A130" s="111">
        <v>44022</v>
      </c>
      <c r="B130" s="112">
        <v>276947</v>
      </c>
      <c r="C130" s="113" t="s">
        <v>131</v>
      </c>
      <c r="D130" s="150" t="s">
        <v>244</v>
      </c>
      <c r="E130" s="161">
        <v>3242.66</v>
      </c>
      <c r="F130" s="140">
        <v>72103</v>
      </c>
      <c r="G130" s="115">
        <v>44033</v>
      </c>
      <c r="H130" s="116" t="s">
        <v>171</v>
      </c>
    </row>
    <row r="131" spans="1:8" x14ac:dyDescent="0.2">
      <c r="A131" s="111">
        <v>44013</v>
      </c>
      <c r="B131" s="112">
        <v>13113</v>
      </c>
      <c r="C131" s="113" t="s">
        <v>207</v>
      </c>
      <c r="D131" s="113" t="s">
        <v>245</v>
      </c>
      <c r="E131" s="161">
        <v>1.2</v>
      </c>
      <c r="F131" s="140">
        <v>832031200376054</v>
      </c>
      <c r="G131" s="115">
        <v>44033</v>
      </c>
      <c r="H131" s="116" t="s">
        <v>42</v>
      </c>
    </row>
    <row r="132" spans="1:8" x14ac:dyDescent="0.2">
      <c r="A132" s="111">
        <v>44026</v>
      </c>
      <c r="B132" s="112" t="s">
        <v>246</v>
      </c>
      <c r="C132" s="113" t="s">
        <v>141</v>
      </c>
      <c r="D132" s="113" t="s">
        <v>43</v>
      </c>
      <c r="E132" s="161">
        <v>6246</v>
      </c>
      <c r="F132" s="140">
        <v>550583000126863</v>
      </c>
      <c r="G132" s="115">
        <v>44035</v>
      </c>
      <c r="H132" s="116" t="s">
        <v>44</v>
      </c>
    </row>
    <row r="133" spans="1:8" x14ac:dyDescent="0.2">
      <c r="A133" s="111">
        <v>44025</v>
      </c>
      <c r="B133" s="112" t="s">
        <v>247</v>
      </c>
      <c r="C133" s="113" t="s">
        <v>153</v>
      </c>
      <c r="D133" s="113" t="s">
        <v>194</v>
      </c>
      <c r="E133" s="161">
        <v>2700</v>
      </c>
      <c r="F133" s="140">
        <v>72301</v>
      </c>
      <c r="G133" s="115">
        <v>44035</v>
      </c>
      <c r="H133" s="116" t="s">
        <v>44</v>
      </c>
    </row>
    <row r="134" spans="1:8" x14ac:dyDescent="0.2">
      <c r="A134" s="111">
        <v>44013</v>
      </c>
      <c r="B134" s="112">
        <v>13113</v>
      </c>
      <c r="C134" s="113" t="s">
        <v>207</v>
      </c>
      <c r="D134" s="113" t="s">
        <v>245</v>
      </c>
      <c r="E134" s="161">
        <v>1.2</v>
      </c>
      <c r="F134" s="140">
        <v>832051200360367</v>
      </c>
      <c r="G134" s="115">
        <v>44035</v>
      </c>
      <c r="H134" s="116" t="s">
        <v>42</v>
      </c>
    </row>
    <row r="135" spans="1:8" x14ac:dyDescent="0.2">
      <c r="A135" s="111">
        <v>44013</v>
      </c>
      <c r="B135" s="112">
        <v>13113</v>
      </c>
      <c r="C135" s="113" t="s">
        <v>207</v>
      </c>
      <c r="D135" s="113" t="s">
        <v>110</v>
      </c>
      <c r="E135" s="161">
        <v>10.45</v>
      </c>
      <c r="F135" s="140">
        <v>832051200468897</v>
      </c>
      <c r="G135" s="115">
        <v>44035</v>
      </c>
      <c r="H135" s="116" t="s">
        <v>42</v>
      </c>
    </row>
    <row r="136" spans="1:8" x14ac:dyDescent="0.2">
      <c r="A136" s="111">
        <v>44022</v>
      </c>
      <c r="B136" s="112">
        <v>263670</v>
      </c>
      <c r="C136" s="113" t="s">
        <v>169</v>
      </c>
      <c r="D136" s="113" t="s">
        <v>248</v>
      </c>
      <c r="E136" s="161">
        <v>3321.26</v>
      </c>
      <c r="F136" s="140">
        <v>72401</v>
      </c>
      <c r="G136" s="115">
        <v>44036</v>
      </c>
      <c r="H136" s="116" t="s">
        <v>171</v>
      </c>
    </row>
    <row r="137" spans="1:8" x14ac:dyDescent="0.2">
      <c r="A137" s="111">
        <v>44025</v>
      </c>
      <c r="B137" s="112">
        <v>263861</v>
      </c>
      <c r="C137" s="113" t="s">
        <v>169</v>
      </c>
      <c r="D137" s="113" t="s">
        <v>249</v>
      </c>
      <c r="E137" s="161">
        <v>1659.19</v>
      </c>
      <c r="F137" s="140">
        <v>72402</v>
      </c>
      <c r="G137" s="115">
        <v>44036</v>
      </c>
      <c r="H137" s="116" t="s">
        <v>171</v>
      </c>
    </row>
    <row r="138" spans="1:8" x14ac:dyDescent="0.2">
      <c r="A138" s="111">
        <v>44025</v>
      </c>
      <c r="B138" s="112">
        <v>650128</v>
      </c>
      <c r="C138" s="113" t="s">
        <v>215</v>
      </c>
      <c r="D138" s="113" t="s">
        <v>250</v>
      </c>
      <c r="E138" s="161">
        <v>1355.14</v>
      </c>
      <c r="F138" s="140">
        <v>72403</v>
      </c>
      <c r="G138" s="115">
        <v>44036</v>
      </c>
      <c r="H138" s="116" t="s">
        <v>171</v>
      </c>
    </row>
    <row r="139" spans="1:8" x14ac:dyDescent="0.2">
      <c r="A139" s="111">
        <v>44026</v>
      </c>
      <c r="B139" s="112">
        <v>264162</v>
      </c>
      <c r="C139" s="113" t="s">
        <v>169</v>
      </c>
      <c r="D139" s="150" t="s">
        <v>251</v>
      </c>
      <c r="E139" s="161">
        <v>2918.14</v>
      </c>
      <c r="F139" s="140">
        <v>72404</v>
      </c>
      <c r="G139" s="115">
        <v>44036</v>
      </c>
      <c r="H139" s="116" t="s">
        <v>171</v>
      </c>
    </row>
    <row r="140" spans="1:8" x14ac:dyDescent="0.2">
      <c r="A140" s="111">
        <v>44013</v>
      </c>
      <c r="B140" s="112">
        <v>13113</v>
      </c>
      <c r="C140" s="113" t="s">
        <v>207</v>
      </c>
      <c r="D140" s="113" t="s">
        <v>166</v>
      </c>
      <c r="E140" s="161">
        <v>6.5</v>
      </c>
      <c r="F140" s="140">
        <v>872090800053050</v>
      </c>
      <c r="G140" s="115">
        <v>44039</v>
      </c>
      <c r="H140" s="116" t="s">
        <v>42</v>
      </c>
    </row>
    <row r="141" spans="1:8" x14ac:dyDescent="0.2">
      <c r="A141" s="111">
        <v>44033</v>
      </c>
      <c r="B141" s="112">
        <v>4400</v>
      </c>
      <c r="C141" s="113" t="s">
        <v>200</v>
      </c>
      <c r="D141" s="113" t="s">
        <v>144</v>
      </c>
      <c r="E141" s="161">
        <v>1662.53</v>
      </c>
      <c r="F141" s="140">
        <v>72801</v>
      </c>
      <c r="G141" s="115">
        <v>44040</v>
      </c>
      <c r="H141" s="116" t="s">
        <v>171</v>
      </c>
    </row>
    <row r="142" spans="1:8" x14ac:dyDescent="0.2">
      <c r="A142" s="111">
        <v>43984</v>
      </c>
      <c r="B142" s="112">
        <v>132716262</v>
      </c>
      <c r="C142" s="113" t="s">
        <v>252</v>
      </c>
      <c r="D142" s="113" t="s">
        <v>253</v>
      </c>
      <c r="E142" s="161">
        <v>39.99</v>
      </c>
      <c r="F142" s="140">
        <v>72802</v>
      </c>
      <c r="G142" s="115">
        <v>44040</v>
      </c>
      <c r="H142" s="116" t="s">
        <v>39</v>
      </c>
    </row>
    <row r="143" spans="1:8" x14ac:dyDescent="0.2">
      <c r="A143" s="111">
        <v>44027</v>
      </c>
      <c r="B143" s="112">
        <v>264192</v>
      </c>
      <c r="C143" s="113" t="s">
        <v>169</v>
      </c>
      <c r="D143" s="113" t="s">
        <v>254</v>
      </c>
      <c r="E143" s="161">
        <v>1272</v>
      </c>
      <c r="F143" s="140">
        <v>72803</v>
      </c>
      <c r="G143" s="115">
        <v>44040</v>
      </c>
      <c r="H143" s="116" t="s">
        <v>171</v>
      </c>
    </row>
    <row r="144" spans="1:8" x14ac:dyDescent="0.2">
      <c r="A144" s="111">
        <v>44028</v>
      </c>
      <c r="B144" s="112">
        <v>264561</v>
      </c>
      <c r="C144" s="113" t="s">
        <v>169</v>
      </c>
      <c r="D144" s="113" t="s">
        <v>255</v>
      </c>
      <c r="E144" s="161">
        <v>2073.25</v>
      </c>
      <c r="F144" s="140">
        <v>72804</v>
      </c>
      <c r="G144" s="115">
        <v>44040</v>
      </c>
      <c r="H144" s="116" t="s">
        <v>171</v>
      </c>
    </row>
    <row r="145" spans="1:8" x14ac:dyDescent="0.2">
      <c r="A145" s="111">
        <v>44033</v>
      </c>
      <c r="B145" s="112">
        <v>830</v>
      </c>
      <c r="C145" s="113" t="s">
        <v>256</v>
      </c>
      <c r="D145" s="113" t="s">
        <v>165</v>
      </c>
      <c r="E145" s="161">
        <v>2600</v>
      </c>
      <c r="F145" s="140">
        <v>72805</v>
      </c>
      <c r="G145" s="115">
        <v>44040</v>
      </c>
      <c r="H145" s="116" t="s">
        <v>171</v>
      </c>
    </row>
    <row r="146" spans="1:8" x14ac:dyDescent="0.2">
      <c r="A146" s="111">
        <v>44029</v>
      </c>
      <c r="B146" s="112">
        <v>278167</v>
      </c>
      <c r="C146" s="113" t="s">
        <v>131</v>
      </c>
      <c r="D146" s="113" t="s">
        <v>257</v>
      </c>
      <c r="E146" s="161">
        <v>1648.5</v>
      </c>
      <c r="F146" s="140">
        <v>72806</v>
      </c>
      <c r="G146" s="115">
        <v>44040</v>
      </c>
      <c r="H146" s="116" t="s">
        <v>171</v>
      </c>
    </row>
    <row r="147" spans="1:8" x14ac:dyDescent="0.2">
      <c r="A147" s="111">
        <v>44029</v>
      </c>
      <c r="B147" s="112">
        <v>653141</v>
      </c>
      <c r="C147" s="113" t="s">
        <v>215</v>
      </c>
      <c r="D147" s="113" t="s">
        <v>216</v>
      </c>
      <c r="E147" s="161">
        <v>472.5</v>
      </c>
      <c r="F147" s="140">
        <v>72807</v>
      </c>
      <c r="G147" s="115">
        <v>44040</v>
      </c>
      <c r="H147" s="116" t="s">
        <v>171</v>
      </c>
    </row>
    <row r="148" spans="1:8" x14ac:dyDescent="0.2">
      <c r="A148" s="111">
        <v>44027</v>
      </c>
      <c r="B148" s="112">
        <v>7543293</v>
      </c>
      <c r="C148" s="113" t="s">
        <v>258</v>
      </c>
      <c r="D148" s="113" t="s">
        <v>149</v>
      </c>
      <c r="E148" s="161">
        <v>262.85000000000002</v>
      </c>
      <c r="F148" s="140">
        <v>72901</v>
      </c>
      <c r="G148" s="115">
        <v>44041</v>
      </c>
      <c r="H148" s="116" t="s">
        <v>171</v>
      </c>
    </row>
    <row r="149" spans="1:8" x14ac:dyDescent="0.2">
      <c r="A149" s="111">
        <v>44029</v>
      </c>
      <c r="B149" s="112">
        <v>653141</v>
      </c>
      <c r="C149" s="113" t="s">
        <v>215</v>
      </c>
      <c r="D149" s="113" t="s">
        <v>216</v>
      </c>
      <c r="E149" s="161">
        <v>472.5</v>
      </c>
      <c r="F149" s="140">
        <v>72902</v>
      </c>
      <c r="G149" s="115">
        <v>44041</v>
      </c>
      <c r="H149" s="116" t="s">
        <v>171</v>
      </c>
    </row>
    <row r="150" spans="1:8" x14ac:dyDescent="0.2">
      <c r="A150" s="111">
        <v>44029</v>
      </c>
      <c r="B150" s="112">
        <v>23957</v>
      </c>
      <c r="C150" s="113" t="s">
        <v>259</v>
      </c>
      <c r="D150" s="113" t="s">
        <v>260</v>
      </c>
      <c r="E150" s="161">
        <v>14808.43</v>
      </c>
      <c r="F150" s="140">
        <v>72903</v>
      </c>
      <c r="G150" s="115">
        <v>44041</v>
      </c>
      <c r="H150" s="116" t="s">
        <v>171</v>
      </c>
    </row>
    <row r="151" spans="1:8" x14ac:dyDescent="0.2">
      <c r="A151" s="111">
        <v>44029</v>
      </c>
      <c r="B151" s="112">
        <v>60527</v>
      </c>
      <c r="C151" s="113" t="s">
        <v>172</v>
      </c>
      <c r="D151" s="113" t="s">
        <v>173</v>
      </c>
      <c r="E151" s="161">
        <v>502</v>
      </c>
      <c r="F151" s="140">
        <v>72804</v>
      </c>
      <c r="G151" s="115">
        <v>44041</v>
      </c>
      <c r="H151" s="116" t="s">
        <v>171</v>
      </c>
    </row>
    <row r="152" spans="1:8" x14ac:dyDescent="0.2">
      <c r="A152" s="111">
        <v>44029</v>
      </c>
      <c r="B152" s="112">
        <v>264699</v>
      </c>
      <c r="C152" s="113" t="s">
        <v>169</v>
      </c>
      <c r="D152" s="113" t="s">
        <v>261</v>
      </c>
      <c r="E152" s="161">
        <v>4495.1499999999996</v>
      </c>
      <c r="F152" s="140">
        <v>72905</v>
      </c>
      <c r="G152" s="115">
        <v>44041</v>
      </c>
      <c r="H152" s="116" t="s">
        <v>171</v>
      </c>
    </row>
    <row r="153" spans="1:8" x14ac:dyDescent="0.2">
      <c r="A153" s="111">
        <v>44032</v>
      </c>
      <c r="B153" s="112">
        <v>264994</v>
      </c>
      <c r="C153" s="113" t="s">
        <v>169</v>
      </c>
      <c r="D153" s="113" t="s">
        <v>262</v>
      </c>
      <c r="E153" s="161">
        <v>2279.65</v>
      </c>
      <c r="F153" s="140">
        <v>72906</v>
      </c>
      <c r="G153" s="115">
        <v>44041</v>
      </c>
      <c r="H153" s="116" t="s">
        <v>171</v>
      </c>
    </row>
    <row r="154" spans="1:8" x14ac:dyDescent="0.2">
      <c r="A154" s="111">
        <v>44033</v>
      </c>
      <c r="B154" s="112">
        <v>265143</v>
      </c>
      <c r="C154" s="113" t="s">
        <v>169</v>
      </c>
      <c r="D154" s="113" t="s">
        <v>263</v>
      </c>
      <c r="E154" s="161">
        <v>654.55999999999995</v>
      </c>
      <c r="F154" s="140">
        <v>72907</v>
      </c>
      <c r="G154" s="115">
        <v>44041</v>
      </c>
      <c r="H154" s="116" t="s">
        <v>171</v>
      </c>
    </row>
    <row r="155" spans="1:8" x14ac:dyDescent="0.2">
      <c r="A155" s="111">
        <v>44034</v>
      </c>
      <c r="B155" s="112">
        <v>265438</v>
      </c>
      <c r="C155" s="113" t="s">
        <v>169</v>
      </c>
      <c r="D155" s="113" t="s">
        <v>262</v>
      </c>
      <c r="E155" s="161">
        <v>2267.1</v>
      </c>
      <c r="F155" s="140">
        <v>72908</v>
      </c>
      <c r="G155" s="115">
        <v>44041</v>
      </c>
      <c r="H155" s="116" t="s">
        <v>171</v>
      </c>
    </row>
    <row r="156" spans="1:8" x14ac:dyDescent="0.2">
      <c r="A156" s="111">
        <v>44034</v>
      </c>
      <c r="B156" s="112">
        <v>60670</v>
      </c>
      <c r="C156" s="113" t="s">
        <v>172</v>
      </c>
      <c r="D156" s="113" t="s">
        <v>264</v>
      </c>
      <c r="E156" s="161">
        <v>2482.64</v>
      </c>
      <c r="F156" s="140">
        <v>72909</v>
      </c>
      <c r="G156" s="115">
        <v>44041</v>
      </c>
      <c r="H156" s="116" t="s">
        <v>171</v>
      </c>
    </row>
    <row r="157" spans="1:8" x14ac:dyDescent="0.2">
      <c r="A157" s="111">
        <v>44035</v>
      </c>
      <c r="B157" s="112">
        <v>279124</v>
      </c>
      <c r="C157" s="113" t="s">
        <v>131</v>
      </c>
      <c r="D157" s="113" t="s">
        <v>265</v>
      </c>
      <c r="E157" s="161">
        <v>1502.85</v>
      </c>
      <c r="F157" s="140">
        <v>72910</v>
      </c>
      <c r="G157" s="115">
        <v>44041</v>
      </c>
      <c r="H157" s="116" t="s">
        <v>171</v>
      </c>
    </row>
    <row r="158" spans="1:8" x14ac:dyDescent="0.2">
      <c r="A158" s="111">
        <v>44028</v>
      </c>
      <c r="B158" s="112">
        <v>1925344</v>
      </c>
      <c r="C158" s="113" t="s">
        <v>187</v>
      </c>
      <c r="D158" s="113" t="s">
        <v>305</v>
      </c>
      <c r="E158" s="161">
        <v>2513.9</v>
      </c>
      <c r="F158" s="140">
        <v>72911</v>
      </c>
      <c r="G158" s="115">
        <v>44041</v>
      </c>
      <c r="H158" s="116" t="s">
        <v>171</v>
      </c>
    </row>
    <row r="159" spans="1:8" x14ac:dyDescent="0.2">
      <c r="A159" s="111">
        <v>44034</v>
      </c>
      <c r="B159" s="112" t="s">
        <v>266</v>
      </c>
      <c r="C159" s="113" t="s">
        <v>182</v>
      </c>
      <c r="D159" s="247" t="s">
        <v>267</v>
      </c>
      <c r="E159" s="161">
        <v>2422.2800000000002</v>
      </c>
      <c r="F159" s="140">
        <v>72912</v>
      </c>
      <c r="G159" s="115">
        <v>44041</v>
      </c>
      <c r="H159" s="116" t="s">
        <v>171</v>
      </c>
    </row>
    <row r="160" spans="1:8" x14ac:dyDescent="0.2">
      <c r="A160" s="111">
        <v>44034</v>
      </c>
      <c r="B160" s="112" t="s">
        <v>268</v>
      </c>
      <c r="C160" s="113" t="s">
        <v>182</v>
      </c>
      <c r="D160" s="113" t="s">
        <v>103</v>
      </c>
      <c r="E160" s="161">
        <v>1184.6500000000001</v>
      </c>
      <c r="F160" s="140">
        <v>72913</v>
      </c>
      <c r="G160" s="115">
        <v>44041</v>
      </c>
      <c r="H160" s="116" t="s">
        <v>171</v>
      </c>
    </row>
    <row r="161" spans="1:8" x14ac:dyDescent="0.2">
      <c r="A161" s="111">
        <v>44028</v>
      </c>
      <c r="B161" s="112">
        <v>633987</v>
      </c>
      <c r="C161" s="113" t="s">
        <v>221</v>
      </c>
      <c r="D161" s="113" t="s">
        <v>222</v>
      </c>
      <c r="E161" s="161">
        <v>12052</v>
      </c>
      <c r="F161" s="140">
        <v>72914</v>
      </c>
      <c r="G161" s="115">
        <v>44041</v>
      </c>
      <c r="H161" s="116" t="s">
        <v>171</v>
      </c>
    </row>
    <row r="162" spans="1:8" x14ac:dyDescent="0.2">
      <c r="A162" s="111">
        <v>44011</v>
      </c>
      <c r="B162" s="112">
        <v>7538542</v>
      </c>
      <c r="C162" s="113" t="s">
        <v>258</v>
      </c>
      <c r="D162" s="113" t="s">
        <v>149</v>
      </c>
      <c r="E162" s="161">
        <v>650.55999999999995</v>
      </c>
      <c r="F162" s="140">
        <v>73001</v>
      </c>
      <c r="G162" s="115">
        <v>44042</v>
      </c>
      <c r="H162" s="116" t="s">
        <v>171</v>
      </c>
    </row>
    <row r="163" spans="1:8" x14ac:dyDescent="0.2">
      <c r="A163" s="111">
        <v>44041</v>
      </c>
      <c r="B163" s="112">
        <v>0</v>
      </c>
      <c r="C163" s="113" t="s">
        <v>269</v>
      </c>
      <c r="D163" s="113" t="s">
        <v>143</v>
      </c>
      <c r="E163" s="161">
        <v>3819.6</v>
      </c>
      <c r="F163" s="140">
        <v>73002</v>
      </c>
      <c r="G163" s="115">
        <v>44042</v>
      </c>
      <c r="H163" s="116" t="s">
        <v>44</v>
      </c>
    </row>
    <row r="164" spans="1:8" x14ac:dyDescent="0.2">
      <c r="A164" s="111">
        <v>44041</v>
      </c>
      <c r="B164" s="249">
        <v>2.11030648421371E+16</v>
      </c>
      <c r="C164" s="113" t="s">
        <v>270</v>
      </c>
      <c r="D164" s="113" t="s">
        <v>109</v>
      </c>
      <c r="E164" s="161">
        <v>488.78</v>
      </c>
      <c r="F164" s="140">
        <v>73003</v>
      </c>
      <c r="G164" s="115">
        <v>44042</v>
      </c>
      <c r="H164" s="116" t="s">
        <v>52</v>
      </c>
    </row>
    <row r="165" spans="1:8" x14ac:dyDescent="0.2">
      <c r="A165" s="111">
        <v>44013</v>
      </c>
      <c r="B165" s="112">
        <v>13113</v>
      </c>
      <c r="C165" s="113" t="s">
        <v>207</v>
      </c>
      <c r="D165" s="113" t="s">
        <v>110</v>
      </c>
      <c r="E165" s="161">
        <v>10.45</v>
      </c>
      <c r="F165" s="140">
        <v>832121200661682</v>
      </c>
      <c r="G165" s="115">
        <v>44042</v>
      </c>
      <c r="H165" s="116" t="s">
        <v>42</v>
      </c>
    </row>
    <row r="166" spans="1:8" x14ac:dyDescent="0.2">
      <c r="A166" s="111"/>
      <c r="B166" s="112"/>
      <c r="C166" s="113"/>
      <c r="D166" s="113"/>
      <c r="E166" s="161"/>
      <c r="F166" s="140"/>
      <c r="G166" s="115"/>
      <c r="H166" s="116"/>
    </row>
    <row r="167" spans="1:8" x14ac:dyDescent="0.2">
      <c r="A167" s="111"/>
      <c r="B167" s="112"/>
      <c r="C167" s="113"/>
      <c r="D167" s="113"/>
      <c r="E167" s="161"/>
      <c r="F167" s="140"/>
      <c r="G167" s="115"/>
      <c r="H167" s="116"/>
    </row>
    <row r="168" spans="1:8" x14ac:dyDescent="0.2">
      <c r="A168" s="111"/>
      <c r="B168" s="112"/>
      <c r="C168" s="113"/>
      <c r="D168" s="113"/>
      <c r="E168" s="114"/>
      <c r="F168" s="140"/>
      <c r="G168" s="115"/>
      <c r="H168" s="116"/>
    </row>
    <row r="169" spans="1:8" x14ac:dyDescent="0.2">
      <c r="A169" s="111"/>
      <c r="B169" s="112"/>
      <c r="C169" s="113"/>
      <c r="D169" s="193" t="s">
        <v>5</v>
      </c>
      <c r="E169" s="192">
        <f>SUM(E30:E168)</f>
        <v>258293.99000000019</v>
      </c>
      <c r="F169" s="140"/>
      <c r="G169" s="115"/>
      <c r="H169" s="116"/>
    </row>
    <row r="175" spans="1:8" x14ac:dyDescent="0.2">
      <c r="D175" s="190" t="s">
        <v>54</v>
      </c>
    </row>
    <row r="176" spans="1:8" x14ac:dyDescent="0.2">
      <c r="D176" s="91" t="s">
        <v>55</v>
      </c>
    </row>
    <row r="177" spans="1:8" x14ac:dyDescent="0.2">
      <c r="A177" s="162"/>
      <c r="B177" s="163"/>
      <c r="C177" s="164"/>
      <c r="D177" s="165"/>
      <c r="E177" s="166"/>
      <c r="F177" s="163"/>
      <c r="G177" s="163"/>
      <c r="H177" s="167"/>
    </row>
    <row r="178" spans="1:8" x14ac:dyDescent="0.2">
      <c r="A178" s="168"/>
      <c r="B178" s="169"/>
      <c r="C178" s="169"/>
      <c r="D178" s="169"/>
      <c r="E178" s="170"/>
      <c r="F178" s="171"/>
      <c r="G178" s="172"/>
      <c r="H178" s="173"/>
    </row>
    <row r="179" spans="1:8" x14ac:dyDescent="0.2">
      <c r="A179" s="174"/>
      <c r="B179" s="175"/>
      <c r="C179" s="175"/>
      <c r="D179" s="175"/>
      <c r="E179" s="176"/>
      <c r="F179" s="177"/>
      <c r="G179" s="178"/>
      <c r="H179" s="179"/>
    </row>
    <row r="180" spans="1:8" x14ac:dyDescent="0.2">
      <c r="A180" s="180"/>
      <c r="B180" s="181"/>
      <c r="C180" s="181"/>
      <c r="D180" s="181"/>
      <c r="E180" s="182"/>
      <c r="F180" s="183"/>
      <c r="G180" s="184"/>
      <c r="H180" s="185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61" firstPageNumber="0" fitToHeight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workbookViewId="0">
      <selection activeCell="G12" sqref="G12:G14"/>
    </sheetView>
  </sheetViews>
  <sheetFormatPr defaultRowHeight="15" x14ac:dyDescent="0.25"/>
  <cols>
    <col min="1" max="1" width="12.7109375" customWidth="1"/>
    <col min="3" max="3" width="10.5703125" customWidth="1"/>
    <col min="4" max="4" width="11.7109375" customWidth="1"/>
    <col min="5" max="5" width="21" customWidth="1"/>
    <col min="6" max="6" width="13.140625" customWidth="1"/>
    <col min="7" max="7" width="22.85546875" customWidth="1"/>
    <col min="8" max="8" width="12.85546875" customWidth="1"/>
    <col min="9" max="9" width="15.7109375" customWidth="1"/>
    <col min="10" max="10" width="17.5703125" customWidth="1"/>
    <col min="11" max="11" width="26.5703125" customWidth="1"/>
    <col min="12" max="12" width="24" customWidth="1"/>
    <col min="13" max="13" width="24.85546875" customWidth="1"/>
    <col min="14" max="14" width="16.140625" customWidth="1"/>
    <col min="15" max="15" width="13.140625" customWidth="1"/>
  </cols>
  <sheetData>
    <row r="1" spans="1:15" ht="15.75" x14ac:dyDescent="0.25">
      <c r="A1" s="382" t="s">
        <v>318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203"/>
    </row>
    <row r="2" spans="1:15" ht="15.75" x14ac:dyDescent="0.25">
      <c r="A2" s="383" t="s">
        <v>76</v>
      </c>
      <c r="B2" s="383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203"/>
    </row>
    <row r="3" spans="1:15" ht="15.75" x14ac:dyDescent="0.25">
      <c r="A3" s="380" t="s">
        <v>330</v>
      </c>
      <c r="B3" s="380"/>
      <c r="C3" s="381"/>
      <c r="D3" s="381"/>
      <c r="E3" s="381"/>
      <c r="F3" s="381"/>
      <c r="G3" s="381"/>
      <c r="H3" s="380" t="s">
        <v>331</v>
      </c>
      <c r="I3" s="381"/>
      <c r="J3" s="381"/>
      <c r="K3" s="381"/>
      <c r="L3" s="381"/>
      <c r="M3" s="381"/>
      <c r="N3" s="381"/>
      <c r="O3" s="203"/>
    </row>
    <row r="4" spans="1:15" ht="15.75" x14ac:dyDescent="0.25">
      <c r="A4" s="343">
        <v>44012</v>
      </c>
      <c r="B4" s="359"/>
      <c r="C4" s="361"/>
      <c r="D4" s="384" t="s">
        <v>122</v>
      </c>
      <c r="E4" s="385"/>
      <c r="F4" s="386"/>
      <c r="G4" s="261" t="s">
        <v>123</v>
      </c>
      <c r="H4" s="201" t="s">
        <v>8</v>
      </c>
      <c r="I4" s="201" t="s">
        <v>120</v>
      </c>
      <c r="J4" s="201" t="s">
        <v>79</v>
      </c>
      <c r="K4" s="201" t="s">
        <v>80</v>
      </c>
      <c r="L4" s="201" t="s">
        <v>121</v>
      </c>
      <c r="M4" s="201" t="s">
        <v>319</v>
      </c>
      <c r="N4" s="201" t="s">
        <v>81</v>
      </c>
      <c r="O4" s="203"/>
    </row>
    <row r="5" spans="1:15" ht="15.75" x14ac:dyDescent="0.25">
      <c r="A5" s="343"/>
      <c r="B5" s="334"/>
      <c r="C5" s="335"/>
      <c r="D5" s="262" t="s">
        <v>77</v>
      </c>
      <c r="E5" s="262" t="s">
        <v>78</v>
      </c>
      <c r="F5" s="229" t="s">
        <v>156</v>
      </c>
      <c r="G5" s="338"/>
      <c r="H5" s="339"/>
      <c r="I5" s="339"/>
      <c r="J5" s="339"/>
      <c r="K5" s="339"/>
      <c r="L5" s="339"/>
      <c r="M5" s="339"/>
      <c r="N5" s="340"/>
      <c r="O5" s="203"/>
    </row>
    <row r="6" spans="1:15" ht="15.75" x14ac:dyDescent="0.25">
      <c r="A6" s="343"/>
      <c r="B6" s="336"/>
      <c r="C6" s="337"/>
      <c r="D6" s="263">
        <v>9</v>
      </c>
      <c r="E6" s="263">
        <v>291</v>
      </c>
      <c r="F6" s="263">
        <v>14</v>
      </c>
      <c r="G6" s="230">
        <v>44013</v>
      </c>
      <c r="H6" s="263">
        <v>0</v>
      </c>
      <c r="I6" s="265">
        <v>0</v>
      </c>
      <c r="J6" s="265">
        <v>0</v>
      </c>
      <c r="K6" s="265">
        <v>0</v>
      </c>
      <c r="L6" s="265">
        <v>291</v>
      </c>
      <c r="M6" s="265">
        <v>0</v>
      </c>
      <c r="N6" s="231">
        <v>278</v>
      </c>
      <c r="O6" s="203"/>
    </row>
    <row r="7" spans="1:15" ht="15.75" x14ac:dyDescent="0.25">
      <c r="A7" s="343"/>
      <c r="B7" s="321" t="s">
        <v>157</v>
      </c>
      <c r="C7" s="322"/>
      <c r="D7" s="322"/>
      <c r="E7" s="322"/>
      <c r="F7" s="322"/>
      <c r="G7" s="323"/>
      <c r="H7" s="324" t="s">
        <v>5</v>
      </c>
      <c r="I7" s="325"/>
      <c r="J7" s="325"/>
      <c r="K7" s="326"/>
      <c r="L7" s="254">
        <f>L6</f>
        <v>291</v>
      </c>
      <c r="M7" s="254">
        <v>0</v>
      </c>
      <c r="N7" s="216">
        <f>N6</f>
        <v>278</v>
      </c>
      <c r="O7" s="203"/>
    </row>
    <row r="8" spans="1:15" ht="15.75" x14ac:dyDescent="0.25">
      <c r="A8" s="350"/>
      <c r="B8" s="321"/>
      <c r="C8" s="322"/>
      <c r="D8" s="322"/>
      <c r="E8" s="322"/>
      <c r="F8" s="322"/>
      <c r="G8" s="322"/>
      <c r="H8" s="322"/>
      <c r="I8" s="322"/>
      <c r="J8" s="322"/>
      <c r="K8" s="322"/>
      <c r="L8" s="323"/>
      <c r="M8" s="264"/>
      <c r="N8" s="258"/>
      <c r="O8" s="203"/>
    </row>
    <row r="9" spans="1:15" ht="15.75" x14ac:dyDescent="0.25">
      <c r="A9" s="320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203"/>
    </row>
    <row r="10" spans="1:15" ht="15.75" x14ac:dyDescent="0.25">
      <c r="A10" s="201" t="s">
        <v>117</v>
      </c>
      <c r="B10" s="201"/>
      <c r="C10" s="201"/>
      <c r="D10" s="341" t="s">
        <v>118</v>
      </c>
      <c r="E10" s="341"/>
      <c r="F10" s="341"/>
      <c r="G10" s="260" t="s">
        <v>119</v>
      </c>
      <c r="H10" s="201" t="s">
        <v>8</v>
      </c>
      <c r="I10" s="201" t="s">
        <v>120</v>
      </c>
      <c r="J10" s="201" t="s">
        <v>79</v>
      </c>
      <c r="K10" s="201" t="s">
        <v>80</v>
      </c>
      <c r="L10" s="201" t="s">
        <v>121</v>
      </c>
      <c r="M10" s="201" t="s">
        <v>319</v>
      </c>
      <c r="N10" s="201" t="s">
        <v>81</v>
      </c>
      <c r="O10" s="203"/>
    </row>
    <row r="11" spans="1:15" ht="15.75" x14ac:dyDescent="0.25">
      <c r="A11" s="342">
        <v>44013</v>
      </c>
      <c r="B11" s="253" t="s">
        <v>154</v>
      </c>
      <c r="C11" s="262" t="s">
        <v>155</v>
      </c>
      <c r="D11" s="262" t="s">
        <v>77</v>
      </c>
      <c r="E11" s="262" t="s">
        <v>78</v>
      </c>
      <c r="F11" s="229" t="s">
        <v>156</v>
      </c>
      <c r="G11" s="320"/>
      <c r="H11" s="320"/>
      <c r="I11" s="320"/>
      <c r="J11" s="320"/>
      <c r="K11" s="320"/>
      <c r="L11" s="320"/>
      <c r="M11" s="320"/>
      <c r="N11" s="320"/>
      <c r="O11" s="203"/>
    </row>
    <row r="12" spans="1:15" ht="15.75" x14ac:dyDescent="0.25">
      <c r="A12" s="343"/>
      <c r="B12" s="353">
        <v>100</v>
      </c>
      <c r="C12" s="330">
        <v>6.5</v>
      </c>
      <c r="D12" s="344">
        <v>6.5</v>
      </c>
      <c r="E12" s="344">
        <v>1387</v>
      </c>
      <c r="F12" s="330">
        <v>32</v>
      </c>
      <c r="G12" s="342">
        <v>44013</v>
      </c>
      <c r="H12" s="344">
        <v>0</v>
      </c>
      <c r="I12" s="330">
        <v>0</v>
      </c>
      <c r="J12" s="330">
        <v>0</v>
      </c>
      <c r="K12" s="330">
        <v>0</v>
      </c>
      <c r="L12" s="330">
        <v>1437</v>
      </c>
      <c r="M12" s="330">
        <f>L12-C12-F12</f>
        <v>1398.5</v>
      </c>
      <c r="N12" s="265">
        <v>1373</v>
      </c>
      <c r="O12" s="203"/>
    </row>
    <row r="13" spans="1:15" ht="15.75" x14ac:dyDescent="0.25">
      <c r="A13" s="343"/>
      <c r="B13" s="354"/>
      <c r="C13" s="331"/>
      <c r="D13" s="345"/>
      <c r="E13" s="345"/>
      <c r="F13" s="331"/>
      <c r="G13" s="343"/>
      <c r="H13" s="345"/>
      <c r="I13" s="331"/>
      <c r="J13" s="331"/>
      <c r="K13" s="331"/>
      <c r="L13" s="331"/>
      <c r="M13" s="331"/>
      <c r="N13" s="265">
        <v>10</v>
      </c>
      <c r="O13" s="203"/>
    </row>
    <row r="14" spans="1:15" ht="15.75" x14ac:dyDescent="0.25">
      <c r="A14" s="343"/>
      <c r="B14" s="355"/>
      <c r="C14" s="332"/>
      <c r="D14" s="346"/>
      <c r="E14" s="346"/>
      <c r="F14" s="332"/>
      <c r="G14" s="350"/>
      <c r="H14" s="346"/>
      <c r="I14" s="332"/>
      <c r="J14" s="332"/>
      <c r="K14" s="332"/>
      <c r="L14" s="332"/>
      <c r="M14" s="332"/>
      <c r="N14" s="254">
        <f>N12+N13</f>
        <v>1383</v>
      </c>
      <c r="O14" s="266">
        <f>N14-M12</f>
        <v>-15.5</v>
      </c>
    </row>
    <row r="15" spans="1:15" ht="15.75" x14ac:dyDescent="0.25">
      <c r="A15" s="343"/>
      <c r="B15" s="259"/>
      <c r="C15" s="202"/>
      <c r="D15" s="333" t="s">
        <v>122</v>
      </c>
      <c r="E15" s="333"/>
      <c r="F15" s="333"/>
      <c r="G15" s="261" t="s">
        <v>123</v>
      </c>
      <c r="H15" s="263"/>
      <c r="I15" s="263"/>
      <c r="J15" s="263"/>
      <c r="K15" s="263"/>
      <c r="L15" s="263"/>
      <c r="M15" s="263"/>
      <c r="N15" s="263"/>
      <c r="O15" s="203"/>
    </row>
    <row r="16" spans="1:15" ht="15.75" x14ac:dyDescent="0.25">
      <c r="A16" s="343"/>
      <c r="B16" s="334"/>
      <c r="C16" s="335"/>
      <c r="D16" s="262" t="s">
        <v>77</v>
      </c>
      <c r="E16" s="262" t="s">
        <v>78</v>
      </c>
      <c r="F16" s="229" t="s">
        <v>156</v>
      </c>
      <c r="G16" s="320"/>
      <c r="H16" s="320"/>
      <c r="I16" s="320"/>
      <c r="J16" s="320"/>
      <c r="K16" s="320"/>
      <c r="L16" s="320"/>
      <c r="M16" s="320"/>
      <c r="N16" s="320"/>
      <c r="O16" s="203"/>
    </row>
    <row r="17" spans="1:15" ht="15.75" x14ac:dyDescent="0.25">
      <c r="A17" s="343"/>
      <c r="B17" s="336"/>
      <c r="C17" s="337"/>
      <c r="D17" s="263">
        <v>9</v>
      </c>
      <c r="E17" s="263">
        <v>291</v>
      </c>
      <c r="F17" s="265">
        <v>11</v>
      </c>
      <c r="G17" s="259">
        <v>44014</v>
      </c>
      <c r="H17" s="263">
        <v>0</v>
      </c>
      <c r="I17" s="265">
        <v>0</v>
      </c>
      <c r="J17" s="265">
        <v>0</v>
      </c>
      <c r="K17" s="265">
        <v>0</v>
      </c>
      <c r="L17" s="265">
        <v>291</v>
      </c>
      <c r="M17" s="265">
        <f>L17-F17</f>
        <v>280</v>
      </c>
      <c r="N17" s="254">
        <v>280</v>
      </c>
      <c r="O17" s="266">
        <f>M17-N17</f>
        <v>0</v>
      </c>
    </row>
    <row r="18" spans="1:15" ht="15.75" x14ac:dyDescent="0.25">
      <c r="A18" s="320"/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203"/>
    </row>
    <row r="19" spans="1:15" ht="15.75" x14ac:dyDescent="0.25">
      <c r="A19" s="201" t="s">
        <v>117</v>
      </c>
      <c r="B19" s="201"/>
      <c r="C19" s="201"/>
      <c r="D19" s="341" t="s">
        <v>118</v>
      </c>
      <c r="E19" s="341"/>
      <c r="F19" s="341"/>
      <c r="G19" s="260" t="s">
        <v>119</v>
      </c>
      <c r="H19" s="201" t="s">
        <v>8</v>
      </c>
      <c r="I19" s="201" t="s">
        <v>120</v>
      </c>
      <c r="J19" s="201" t="s">
        <v>79</v>
      </c>
      <c r="K19" s="201" t="s">
        <v>80</v>
      </c>
      <c r="L19" s="201" t="s">
        <v>121</v>
      </c>
      <c r="M19" s="201" t="s">
        <v>319</v>
      </c>
      <c r="N19" s="201" t="s">
        <v>81</v>
      </c>
      <c r="O19" s="203"/>
    </row>
    <row r="20" spans="1:15" ht="15.75" x14ac:dyDescent="0.25">
      <c r="A20" s="342">
        <v>44014</v>
      </c>
      <c r="B20" s="253" t="s">
        <v>154</v>
      </c>
      <c r="C20" s="262" t="s">
        <v>155</v>
      </c>
      <c r="D20" s="262" t="s">
        <v>77</v>
      </c>
      <c r="E20" s="262" t="s">
        <v>78</v>
      </c>
      <c r="F20" s="229" t="s">
        <v>156</v>
      </c>
      <c r="G20" s="320"/>
      <c r="H20" s="320"/>
      <c r="I20" s="320"/>
      <c r="J20" s="320"/>
      <c r="K20" s="320"/>
      <c r="L20" s="320"/>
      <c r="M20" s="320"/>
      <c r="N20" s="320"/>
      <c r="O20" s="203"/>
    </row>
    <row r="21" spans="1:15" ht="15.75" x14ac:dyDescent="0.25">
      <c r="A21" s="343"/>
      <c r="B21" s="353">
        <v>100</v>
      </c>
      <c r="C21" s="330">
        <v>4.5</v>
      </c>
      <c r="D21" s="344">
        <v>19</v>
      </c>
      <c r="E21" s="344">
        <v>1381</v>
      </c>
      <c r="F21" s="330">
        <v>28</v>
      </c>
      <c r="G21" s="342">
        <v>44014</v>
      </c>
      <c r="H21" s="344">
        <v>0</v>
      </c>
      <c r="I21" s="330">
        <v>0</v>
      </c>
      <c r="J21" s="330">
        <v>0</v>
      </c>
      <c r="K21" s="330">
        <v>0</v>
      </c>
      <c r="L21" s="330">
        <v>1431</v>
      </c>
      <c r="M21" s="330">
        <f>L21-C21-F21</f>
        <v>1398.5</v>
      </c>
      <c r="N21" s="265">
        <v>1379</v>
      </c>
      <c r="O21" s="203"/>
    </row>
    <row r="22" spans="1:15" ht="15.75" x14ac:dyDescent="0.25">
      <c r="A22" s="343"/>
      <c r="B22" s="354"/>
      <c r="C22" s="331"/>
      <c r="D22" s="345"/>
      <c r="E22" s="345"/>
      <c r="F22" s="331"/>
      <c r="G22" s="343"/>
      <c r="H22" s="345"/>
      <c r="I22" s="331"/>
      <c r="J22" s="331"/>
      <c r="K22" s="331"/>
      <c r="L22" s="331"/>
      <c r="M22" s="331"/>
      <c r="N22" s="265">
        <v>20</v>
      </c>
      <c r="O22" s="203"/>
    </row>
    <row r="23" spans="1:15" ht="15.75" x14ac:dyDescent="0.25">
      <c r="A23" s="343"/>
      <c r="B23" s="355"/>
      <c r="C23" s="332"/>
      <c r="D23" s="346"/>
      <c r="E23" s="346"/>
      <c r="F23" s="332"/>
      <c r="G23" s="350"/>
      <c r="H23" s="346"/>
      <c r="I23" s="332"/>
      <c r="J23" s="332"/>
      <c r="K23" s="332"/>
      <c r="L23" s="332"/>
      <c r="M23" s="332"/>
      <c r="N23" s="254">
        <f>N21+N22</f>
        <v>1399</v>
      </c>
      <c r="O23" s="267">
        <f>N23-M21</f>
        <v>0.5</v>
      </c>
    </row>
    <row r="24" spans="1:15" ht="15.75" x14ac:dyDescent="0.25">
      <c r="A24" s="343"/>
      <c r="B24" s="259"/>
      <c r="C24" s="202"/>
      <c r="D24" s="333" t="s">
        <v>122</v>
      </c>
      <c r="E24" s="333"/>
      <c r="F24" s="333"/>
      <c r="G24" s="261" t="s">
        <v>123</v>
      </c>
      <c r="H24" s="263"/>
      <c r="I24" s="263"/>
      <c r="J24" s="263"/>
      <c r="K24" s="263"/>
      <c r="L24" s="263"/>
      <c r="M24" s="263"/>
      <c r="N24" s="263"/>
      <c r="O24" s="203"/>
    </row>
    <row r="25" spans="1:15" ht="15.75" x14ac:dyDescent="0.25">
      <c r="A25" s="343"/>
      <c r="B25" s="334"/>
      <c r="C25" s="335"/>
      <c r="D25" s="262" t="s">
        <v>77</v>
      </c>
      <c r="E25" s="262" t="s">
        <v>78</v>
      </c>
      <c r="F25" s="229" t="s">
        <v>156</v>
      </c>
      <c r="G25" s="320"/>
      <c r="H25" s="320"/>
      <c r="I25" s="320"/>
      <c r="J25" s="320"/>
      <c r="K25" s="320"/>
      <c r="L25" s="320"/>
      <c r="M25" s="320"/>
      <c r="N25" s="320"/>
      <c r="O25" s="203"/>
    </row>
    <row r="26" spans="1:15" ht="15.75" x14ac:dyDescent="0.25">
      <c r="A26" s="343"/>
      <c r="B26" s="336"/>
      <c r="C26" s="337"/>
      <c r="D26" s="263">
        <v>9</v>
      </c>
      <c r="E26" s="263">
        <v>291</v>
      </c>
      <c r="F26" s="265">
        <v>15</v>
      </c>
      <c r="G26" s="259">
        <v>44015</v>
      </c>
      <c r="H26" s="263">
        <v>0</v>
      </c>
      <c r="I26" s="268">
        <v>0</v>
      </c>
      <c r="J26" s="265">
        <v>0</v>
      </c>
      <c r="K26" s="265">
        <v>0</v>
      </c>
      <c r="L26" s="265">
        <v>291</v>
      </c>
      <c r="M26" s="265">
        <f>L26-F26</f>
        <v>276</v>
      </c>
      <c r="N26" s="254">
        <v>277</v>
      </c>
      <c r="O26" s="267">
        <f>N26-M26</f>
        <v>1</v>
      </c>
    </row>
    <row r="27" spans="1:15" ht="15.75" x14ac:dyDescent="0.25">
      <c r="A27" s="320"/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203"/>
    </row>
    <row r="28" spans="1:15" ht="15.75" x14ac:dyDescent="0.25">
      <c r="A28" s="201" t="s">
        <v>117</v>
      </c>
      <c r="B28" s="201"/>
      <c r="C28" s="201"/>
      <c r="D28" s="341" t="s">
        <v>118</v>
      </c>
      <c r="E28" s="341"/>
      <c r="F28" s="341"/>
      <c r="G28" s="260" t="s">
        <v>119</v>
      </c>
      <c r="H28" s="201" t="s">
        <v>8</v>
      </c>
      <c r="I28" s="201" t="s">
        <v>120</v>
      </c>
      <c r="J28" s="201" t="s">
        <v>79</v>
      </c>
      <c r="K28" s="201" t="s">
        <v>80</v>
      </c>
      <c r="L28" s="201" t="s">
        <v>121</v>
      </c>
      <c r="M28" s="201" t="s">
        <v>319</v>
      </c>
      <c r="N28" s="201" t="s">
        <v>81</v>
      </c>
      <c r="O28" s="203"/>
    </row>
    <row r="29" spans="1:15" ht="15.75" x14ac:dyDescent="0.25">
      <c r="A29" s="362">
        <v>44015</v>
      </c>
      <c r="B29" s="253" t="s">
        <v>154</v>
      </c>
      <c r="C29" s="262" t="s">
        <v>155</v>
      </c>
      <c r="D29" s="262" t="s">
        <v>77</v>
      </c>
      <c r="E29" s="262" t="s">
        <v>78</v>
      </c>
      <c r="F29" s="229" t="s">
        <v>156</v>
      </c>
      <c r="G29" s="320"/>
      <c r="H29" s="320"/>
      <c r="I29" s="320"/>
      <c r="J29" s="320"/>
      <c r="K29" s="320"/>
      <c r="L29" s="320"/>
      <c r="M29" s="320"/>
      <c r="N29" s="320"/>
      <c r="O29" s="203"/>
    </row>
    <row r="30" spans="1:15" ht="15.75" x14ac:dyDescent="0.25">
      <c r="A30" s="362"/>
      <c r="B30" s="252">
        <v>100</v>
      </c>
      <c r="C30" s="273">
        <v>4</v>
      </c>
      <c r="D30" s="263">
        <v>9</v>
      </c>
      <c r="E30" s="263">
        <v>1391</v>
      </c>
      <c r="F30" s="273">
        <v>29</v>
      </c>
      <c r="G30" s="259">
        <v>44015</v>
      </c>
      <c r="H30" s="263">
        <v>0</v>
      </c>
      <c r="I30" s="265">
        <v>0</v>
      </c>
      <c r="J30" s="265">
        <v>0</v>
      </c>
      <c r="K30" s="265">
        <v>0</v>
      </c>
      <c r="L30" s="265">
        <v>1441</v>
      </c>
      <c r="M30" s="265">
        <f>L30-C30-F30</f>
        <v>1408</v>
      </c>
      <c r="N30" s="254">
        <v>1390</v>
      </c>
      <c r="O30" s="266">
        <f>N30-M30</f>
        <v>-18</v>
      </c>
    </row>
    <row r="31" spans="1:15" ht="15.75" x14ac:dyDescent="0.25">
      <c r="A31" s="362"/>
      <c r="B31" s="259"/>
      <c r="C31" s="202"/>
      <c r="D31" s="333" t="s">
        <v>122</v>
      </c>
      <c r="E31" s="333"/>
      <c r="F31" s="333"/>
      <c r="G31" s="261" t="s">
        <v>123</v>
      </c>
      <c r="H31" s="263"/>
      <c r="I31" s="263"/>
      <c r="J31" s="263"/>
      <c r="K31" s="263"/>
      <c r="L31" s="263"/>
      <c r="M31" s="263"/>
      <c r="N31" s="263"/>
      <c r="O31" s="203"/>
    </row>
    <row r="32" spans="1:15" ht="15.75" x14ac:dyDescent="0.25">
      <c r="A32" s="362"/>
      <c r="B32" s="334"/>
      <c r="C32" s="335"/>
      <c r="D32" s="262" t="s">
        <v>77</v>
      </c>
      <c r="E32" s="262" t="s">
        <v>78</v>
      </c>
      <c r="F32" s="229" t="s">
        <v>156</v>
      </c>
      <c r="G32" s="320"/>
      <c r="H32" s="320"/>
      <c r="I32" s="320"/>
      <c r="J32" s="320"/>
      <c r="K32" s="320"/>
      <c r="L32" s="320"/>
      <c r="M32" s="320"/>
      <c r="N32" s="320"/>
      <c r="O32" s="203"/>
    </row>
    <row r="33" spans="1:15" ht="15.75" x14ac:dyDescent="0.25">
      <c r="A33" s="362"/>
      <c r="B33" s="336"/>
      <c r="C33" s="337"/>
      <c r="D33" s="263">
        <v>3</v>
      </c>
      <c r="E33" s="263">
        <v>297</v>
      </c>
      <c r="F33" s="269">
        <v>9</v>
      </c>
      <c r="G33" s="259">
        <v>44018</v>
      </c>
      <c r="H33" s="263">
        <v>0</v>
      </c>
      <c r="I33" s="265">
        <v>0</v>
      </c>
      <c r="J33" s="265">
        <v>0</v>
      </c>
      <c r="K33" s="265">
        <v>0</v>
      </c>
      <c r="L33" s="265">
        <v>297</v>
      </c>
      <c r="M33" s="265">
        <f>L33-F33</f>
        <v>288</v>
      </c>
      <c r="N33" s="254">
        <v>287</v>
      </c>
      <c r="O33" s="266">
        <f>N33-M33</f>
        <v>-1</v>
      </c>
    </row>
    <row r="34" spans="1:15" ht="15.75" x14ac:dyDescent="0.25">
      <c r="A34" s="321" t="s">
        <v>320</v>
      </c>
      <c r="B34" s="322"/>
      <c r="C34" s="322"/>
      <c r="D34" s="322"/>
      <c r="E34" s="322"/>
      <c r="F34" s="322"/>
      <c r="G34" s="323"/>
      <c r="H34" s="324" t="s">
        <v>5</v>
      </c>
      <c r="I34" s="325"/>
      <c r="J34" s="325"/>
      <c r="K34" s="326"/>
      <c r="L34" s="254">
        <f>L12+L17+L21+L26+L30+L33</f>
        <v>5188</v>
      </c>
      <c r="M34" s="254">
        <f>M12+M17+M21+M26+M30+M33</f>
        <v>5049</v>
      </c>
      <c r="N34" s="216">
        <f>N14+N17+N23+N26+N30+N33</f>
        <v>5016</v>
      </c>
      <c r="O34" s="270">
        <f>O33+O30+O14</f>
        <v>-34.5</v>
      </c>
    </row>
    <row r="35" spans="1:15" ht="15.75" x14ac:dyDescent="0.25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271">
        <f>O26+O23</f>
        <v>1.5</v>
      </c>
    </row>
    <row r="36" spans="1:15" ht="15.75" x14ac:dyDescent="0.25">
      <c r="A36" s="201" t="s">
        <v>117</v>
      </c>
      <c r="B36" s="201"/>
      <c r="C36" s="201"/>
      <c r="D36" s="341" t="s">
        <v>118</v>
      </c>
      <c r="E36" s="341"/>
      <c r="F36" s="341"/>
      <c r="G36" s="260" t="s">
        <v>119</v>
      </c>
      <c r="H36" s="201" t="s">
        <v>8</v>
      </c>
      <c r="I36" s="201" t="s">
        <v>120</v>
      </c>
      <c r="J36" s="201" t="s">
        <v>79</v>
      </c>
      <c r="K36" s="201" t="s">
        <v>80</v>
      </c>
      <c r="L36" s="201" t="s">
        <v>121</v>
      </c>
      <c r="M36" s="201" t="s">
        <v>319</v>
      </c>
      <c r="N36" s="201" t="s">
        <v>81</v>
      </c>
      <c r="O36" s="203"/>
    </row>
    <row r="37" spans="1:15" ht="15.75" x14ac:dyDescent="0.25">
      <c r="A37" s="342">
        <v>44016</v>
      </c>
      <c r="B37" s="253" t="s">
        <v>154</v>
      </c>
      <c r="C37" s="262" t="s">
        <v>155</v>
      </c>
      <c r="D37" s="262" t="s">
        <v>77</v>
      </c>
      <c r="E37" s="262" t="s">
        <v>78</v>
      </c>
      <c r="F37" s="229" t="s">
        <v>156</v>
      </c>
      <c r="G37" s="320"/>
      <c r="H37" s="320"/>
      <c r="I37" s="320"/>
      <c r="J37" s="320"/>
      <c r="K37" s="320"/>
      <c r="L37" s="320"/>
      <c r="M37" s="320"/>
      <c r="N37" s="320"/>
      <c r="O37" s="203"/>
    </row>
    <row r="38" spans="1:15" ht="15.75" x14ac:dyDescent="0.25">
      <c r="A38" s="343"/>
      <c r="B38" s="252">
        <v>100</v>
      </c>
      <c r="C38" s="263">
        <v>2.5</v>
      </c>
      <c r="D38" s="273">
        <v>3</v>
      </c>
      <c r="E38" s="263">
        <v>1098</v>
      </c>
      <c r="F38" s="273">
        <v>28</v>
      </c>
      <c r="G38" s="259">
        <v>44018</v>
      </c>
      <c r="H38" s="263">
        <v>0</v>
      </c>
      <c r="I38" s="265">
        <v>0</v>
      </c>
      <c r="J38" s="265">
        <v>0</v>
      </c>
      <c r="K38" s="265">
        <v>0</v>
      </c>
      <c r="L38" s="265">
        <v>1148</v>
      </c>
      <c r="M38" s="265">
        <f>L38-D38-F38</f>
        <v>1117</v>
      </c>
      <c r="N38" s="254">
        <v>1113</v>
      </c>
      <c r="O38" s="266">
        <f>N38-M38</f>
        <v>-4</v>
      </c>
    </row>
    <row r="39" spans="1:15" ht="15.75" x14ac:dyDescent="0.25">
      <c r="A39" s="343"/>
      <c r="B39" s="259"/>
      <c r="C39" s="202"/>
      <c r="D39" s="333" t="s">
        <v>122</v>
      </c>
      <c r="E39" s="333"/>
      <c r="F39" s="333"/>
      <c r="G39" s="261" t="s">
        <v>123</v>
      </c>
      <c r="H39" s="263"/>
      <c r="I39" s="263"/>
      <c r="J39" s="263"/>
      <c r="K39" s="263"/>
      <c r="L39" s="263"/>
      <c r="M39" s="263"/>
      <c r="N39" s="263"/>
      <c r="O39" s="203"/>
    </row>
    <row r="40" spans="1:15" ht="15.75" x14ac:dyDescent="0.25">
      <c r="A40" s="343"/>
      <c r="B40" s="334"/>
      <c r="C40" s="335"/>
      <c r="D40" s="262" t="s">
        <v>77</v>
      </c>
      <c r="E40" s="262" t="s">
        <v>78</v>
      </c>
      <c r="F40" s="229" t="s">
        <v>156</v>
      </c>
      <c r="G40" s="320"/>
      <c r="H40" s="320"/>
      <c r="I40" s="320"/>
      <c r="J40" s="320"/>
      <c r="K40" s="320"/>
      <c r="L40" s="320"/>
      <c r="M40" s="320"/>
      <c r="N40" s="320"/>
      <c r="O40" s="203"/>
    </row>
    <row r="41" spans="1:15" ht="15.75" x14ac:dyDescent="0.25">
      <c r="A41" s="343"/>
      <c r="B41" s="336"/>
      <c r="C41" s="337"/>
      <c r="D41" s="344">
        <v>2</v>
      </c>
      <c r="E41" s="344">
        <v>298</v>
      </c>
      <c r="F41" s="347">
        <v>8</v>
      </c>
      <c r="G41" s="342">
        <v>44018</v>
      </c>
      <c r="H41" s="344">
        <v>0</v>
      </c>
      <c r="I41" s="330">
        <v>0</v>
      </c>
      <c r="J41" s="330">
        <v>0</v>
      </c>
      <c r="K41" s="330">
        <v>0</v>
      </c>
      <c r="L41" s="330">
        <v>298</v>
      </c>
      <c r="M41" s="330">
        <f>L41-F41</f>
        <v>290</v>
      </c>
      <c r="N41" s="265">
        <v>270</v>
      </c>
      <c r="O41" s="203"/>
    </row>
    <row r="42" spans="1:15" ht="15.75" x14ac:dyDescent="0.25">
      <c r="A42" s="343"/>
      <c r="B42" s="336"/>
      <c r="C42" s="337"/>
      <c r="D42" s="345"/>
      <c r="E42" s="345"/>
      <c r="F42" s="348"/>
      <c r="G42" s="343"/>
      <c r="H42" s="345"/>
      <c r="I42" s="331"/>
      <c r="J42" s="331"/>
      <c r="K42" s="331"/>
      <c r="L42" s="331"/>
      <c r="M42" s="331"/>
      <c r="N42" s="265">
        <v>20</v>
      </c>
      <c r="O42" s="203"/>
    </row>
    <row r="43" spans="1:15" ht="15.75" x14ac:dyDescent="0.25">
      <c r="A43" s="350"/>
      <c r="B43" s="351"/>
      <c r="C43" s="352"/>
      <c r="D43" s="346"/>
      <c r="E43" s="346"/>
      <c r="F43" s="349"/>
      <c r="G43" s="350"/>
      <c r="H43" s="346"/>
      <c r="I43" s="332"/>
      <c r="J43" s="332"/>
      <c r="K43" s="332"/>
      <c r="L43" s="332"/>
      <c r="M43" s="332"/>
      <c r="N43" s="254">
        <f>N41+N42</f>
        <v>290</v>
      </c>
      <c r="O43" s="267">
        <f>N43-M41</f>
        <v>0</v>
      </c>
    </row>
    <row r="44" spans="1:15" ht="15.75" x14ac:dyDescent="0.25">
      <c r="A44" s="320"/>
      <c r="B44" s="320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203"/>
    </row>
    <row r="45" spans="1:15" ht="15.75" x14ac:dyDescent="0.25">
      <c r="A45" s="201" t="s">
        <v>117</v>
      </c>
      <c r="B45" s="201"/>
      <c r="C45" s="201"/>
      <c r="D45" s="341" t="s">
        <v>118</v>
      </c>
      <c r="E45" s="341"/>
      <c r="F45" s="341"/>
      <c r="G45" s="260" t="s">
        <v>119</v>
      </c>
      <c r="H45" s="201" t="s">
        <v>8</v>
      </c>
      <c r="I45" s="201" t="s">
        <v>120</v>
      </c>
      <c r="J45" s="201" t="s">
        <v>79</v>
      </c>
      <c r="K45" s="201" t="s">
        <v>80</v>
      </c>
      <c r="L45" s="201" t="s">
        <v>121</v>
      </c>
      <c r="M45" s="201" t="s">
        <v>319</v>
      </c>
      <c r="N45" s="201" t="s">
        <v>81</v>
      </c>
      <c r="O45" s="203"/>
    </row>
    <row r="46" spans="1:15" ht="15.75" x14ac:dyDescent="0.25">
      <c r="A46" s="362">
        <v>44017</v>
      </c>
      <c r="B46" s="253" t="s">
        <v>154</v>
      </c>
      <c r="C46" s="262" t="s">
        <v>155</v>
      </c>
      <c r="D46" s="262" t="s">
        <v>77</v>
      </c>
      <c r="E46" s="262" t="s">
        <v>78</v>
      </c>
      <c r="F46" s="229" t="s">
        <v>156</v>
      </c>
      <c r="G46" s="320"/>
      <c r="H46" s="320"/>
      <c r="I46" s="320"/>
      <c r="J46" s="320"/>
      <c r="K46" s="320"/>
      <c r="L46" s="320"/>
      <c r="M46" s="320"/>
      <c r="N46" s="320"/>
      <c r="O46" s="203"/>
    </row>
    <row r="47" spans="1:15" ht="15.75" x14ac:dyDescent="0.25">
      <c r="A47" s="362"/>
      <c r="B47" s="252">
        <v>50</v>
      </c>
      <c r="C47" s="273">
        <v>2</v>
      </c>
      <c r="D47" s="263">
        <v>6</v>
      </c>
      <c r="E47" s="263">
        <v>794</v>
      </c>
      <c r="F47" s="273">
        <v>23</v>
      </c>
      <c r="G47" s="259">
        <v>44018</v>
      </c>
      <c r="H47" s="263">
        <v>0</v>
      </c>
      <c r="I47" s="265">
        <v>0</v>
      </c>
      <c r="J47" s="265">
        <v>0</v>
      </c>
      <c r="K47" s="265">
        <v>0</v>
      </c>
      <c r="L47" s="265">
        <v>819</v>
      </c>
      <c r="M47" s="265">
        <f>L47-C47-F47</f>
        <v>794</v>
      </c>
      <c r="N47" s="254">
        <v>794</v>
      </c>
      <c r="O47" s="267">
        <f>N47-M47</f>
        <v>0</v>
      </c>
    </row>
    <row r="48" spans="1:15" ht="15.75" x14ac:dyDescent="0.25">
      <c r="A48" s="362"/>
      <c r="B48" s="259"/>
      <c r="C48" s="202"/>
      <c r="D48" s="333" t="s">
        <v>122</v>
      </c>
      <c r="E48" s="333"/>
      <c r="F48" s="333"/>
      <c r="G48" s="261" t="s">
        <v>123</v>
      </c>
      <c r="H48" s="263"/>
      <c r="I48" s="263"/>
      <c r="J48" s="263"/>
      <c r="K48" s="263"/>
      <c r="L48" s="263"/>
      <c r="M48" s="263"/>
      <c r="N48" s="263"/>
      <c r="O48" s="203"/>
    </row>
    <row r="49" spans="1:15" ht="15.75" x14ac:dyDescent="0.25">
      <c r="A49" s="362"/>
      <c r="B49" s="334"/>
      <c r="C49" s="335"/>
      <c r="D49" s="262" t="s">
        <v>77</v>
      </c>
      <c r="E49" s="262" t="s">
        <v>78</v>
      </c>
      <c r="F49" s="229" t="s">
        <v>156</v>
      </c>
      <c r="G49" s="320"/>
      <c r="H49" s="320"/>
      <c r="I49" s="320"/>
      <c r="J49" s="320"/>
      <c r="K49" s="320"/>
      <c r="L49" s="320"/>
      <c r="M49" s="320"/>
      <c r="N49" s="320"/>
      <c r="O49" s="203"/>
    </row>
    <row r="50" spans="1:15" ht="15.75" x14ac:dyDescent="0.25">
      <c r="A50" s="362"/>
      <c r="B50" s="336"/>
      <c r="C50" s="337"/>
      <c r="D50" s="263">
        <v>3</v>
      </c>
      <c r="E50" s="263">
        <v>198</v>
      </c>
      <c r="F50" s="273">
        <v>12</v>
      </c>
      <c r="G50" s="259">
        <v>44018</v>
      </c>
      <c r="H50" s="263">
        <v>0</v>
      </c>
      <c r="I50" s="265">
        <v>0</v>
      </c>
      <c r="J50" s="265">
        <v>0</v>
      </c>
      <c r="K50" s="265">
        <v>0</v>
      </c>
      <c r="L50" s="265">
        <v>198</v>
      </c>
      <c r="M50" s="265">
        <f>L50-F50</f>
        <v>186</v>
      </c>
      <c r="N50" s="254">
        <v>184</v>
      </c>
      <c r="O50" s="266">
        <f>N50-M50</f>
        <v>-2</v>
      </c>
    </row>
    <row r="51" spans="1:15" ht="15.75" x14ac:dyDescent="0.25">
      <c r="A51" s="321" t="s">
        <v>321</v>
      </c>
      <c r="B51" s="322"/>
      <c r="C51" s="322"/>
      <c r="D51" s="322"/>
      <c r="E51" s="322"/>
      <c r="F51" s="322"/>
      <c r="G51" s="323"/>
      <c r="H51" s="324" t="s">
        <v>5</v>
      </c>
      <c r="I51" s="325"/>
      <c r="J51" s="325"/>
      <c r="K51" s="326"/>
      <c r="L51" s="254">
        <f>L38+L41+L47+L50</f>
        <v>2463</v>
      </c>
      <c r="M51" s="254">
        <f>M38+M41+M47+M50</f>
        <v>2387</v>
      </c>
      <c r="N51" s="216">
        <f>N38+N43+N47+N50</f>
        <v>2381</v>
      </c>
      <c r="O51" s="203"/>
    </row>
    <row r="52" spans="1:15" ht="15.75" x14ac:dyDescent="0.25">
      <c r="A52" s="320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203"/>
    </row>
    <row r="53" spans="1:15" ht="15.75" x14ac:dyDescent="0.25">
      <c r="A53" s="201" t="s">
        <v>117</v>
      </c>
      <c r="B53" s="201"/>
      <c r="C53" s="201"/>
      <c r="D53" s="341" t="s">
        <v>118</v>
      </c>
      <c r="E53" s="341"/>
      <c r="F53" s="341"/>
      <c r="G53" s="260" t="s">
        <v>119</v>
      </c>
      <c r="H53" s="201" t="s">
        <v>8</v>
      </c>
      <c r="I53" s="201" t="s">
        <v>120</v>
      </c>
      <c r="J53" s="201" t="s">
        <v>79</v>
      </c>
      <c r="K53" s="201" t="s">
        <v>80</v>
      </c>
      <c r="L53" s="201" t="s">
        <v>121</v>
      </c>
      <c r="M53" s="201" t="s">
        <v>319</v>
      </c>
      <c r="N53" s="201" t="s">
        <v>81</v>
      </c>
      <c r="O53" s="203"/>
    </row>
    <row r="54" spans="1:15" ht="15.75" x14ac:dyDescent="0.25">
      <c r="A54" s="362">
        <v>44018</v>
      </c>
      <c r="B54" s="253" t="s">
        <v>154</v>
      </c>
      <c r="C54" s="262" t="s">
        <v>155</v>
      </c>
      <c r="D54" s="262" t="s">
        <v>77</v>
      </c>
      <c r="E54" s="262" t="s">
        <v>78</v>
      </c>
      <c r="F54" s="229" t="s">
        <v>156</v>
      </c>
      <c r="G54" s="320"/>
      <c r="H54" s="320"/>
      <c r="I54" s="320"/>
      <c r="J54" s="320"/>
      <c r="K54" s="320"/>
      <c r="L54" s="320"/>
      <c r="M54" s="320"/>
      <c r="N54" s="320"/>
      <c r="O54" s="203"/>
    </row>
    <row r="55" spans="1:15" ht="15.75" x14ac:dyDescent="0.25">
      <c r="A55" s="362"/>
      <c r="B55" s="252">
        <v>100</v>
      </c>
      <c r="C55" s="273">
        <v>5.5</v>
      </c>
      <c r="D55" s="263">
        <v>19</v>
      </c>
      <c r="E55" s="263">
        <v>1381</v>
      </c>
      <c r="F55" s="273">
        <v>28</v>
      </c>
      <c r="G55" s="259">
        <v>44018</v>
      </c>
      <c r="H55" s="263">
        <v>0</v>
      </c>
      <c r="I55" s="265">
        <v>0</v>
      </c>
      <c r="J55" s="265">
        <v>0</v>
      </c>
      <c r="K55" s="265">
        <v>0</v>
      </c>
      <c r="L55" s="265">
        <v>1431</v>
      </c>
      <c r="M55" s="265">
        <f>L55-C55-F55</f>
        <v>1397.5</v>
      </c>
      <c r="N55" s="254">
        <v>1399</v>
      </c>
      <c r="O55" s="267">
        <f>N55-M55</f>
        <v>1.5</v>
      </c>
    </row>
    <row r="56" spans="1:15" ht="15.75" x14ac:dyDescent="0.25">
      <c r="A56" s="362"/>
      <c r="B56" s="259"/>
      <c r="C56" s="202"/>
      <c r="D56" s="333" t="s">
        <v>122</v>
      </c>
      <c r="E56" s="333"/>
      <c r="F56" s="333"/>
      <c r="G56" s="261" t="s">
        <v>123</v>
      </c>
      <c r="H56" s="263"/>
      <c r="I56" s="263"/>
      <c r="J56" s="263"/>
      <c r="K56" s="263"/>
      <c r="L56" s="263"/>
      <c r="M56" s="263"/>
      <c r="N56" s="263"/>
      <c r="O56" s="203"/>
    </row>
    <row r="57" spans="1:15" ht="15.75" x14ac:dyDescent="0.25">
      <c r="A57" s="362"/>
      <c r="B57" s="334"/>
      <c r="C57" s="335"/>
      <c r="D57" s="262" t="s">
        <v>77</v>
      </c>
      <c r="E57" s="262" t="s">
        <v>78</v>
      </c>
      <c r="F57" s="229" t="s">
        <v>156</v>
      </c>
      <c r="G57" s="320"/>
      <c r="H57" s="320"/>
      <c r="I57" s="320"/>
      <c r="J57" s="320"/>
      <c r="K57" s="320"/>
      <c r="L57" s="320"/>
      <c r="M57" s="320"/>
      <c r="N57" s="320"/>
      <c r="O57" s="203"/>
    </row>
    <row r="58" spans="1:15" ht="15.75" x14ac:dyDescent="0.25">
      <c r="A58" s="362"/>
      <c r="B58" s="336"/>
      <c r="C58" s="337"/>
      <c r="D58" s="344">
        <v>2</v>
      </c>
      <c r="E58" s="344">
        <v>298</v>
      </c>
      <c r="F58" s="347">
        <v>21</v>
      </c>
      <c r="G58" s="342">
        <v>44019</v>
      </c>
      <c r="H58" s="344">
        <v>0</v>
      </c>
      <c r="I58" s="330">
        <v>0</v>
      </c>
      <c r="J58" s="330">
        <v>0</v>
      </c>
      <c r="K58" s="330">
        <v>0</v>
      </c>
      <c r="L58" s="330">
        <v>298</v>
      </c>
      <c r="M58" s="330">
        <f>L58-F58</f>
        <v>277</v>
      </c>
      <c r="N58" s="265">
        <v>257</v>
      </c>
      <c r="O58" s="203"/>
    </row>
    <row r="59" spans="1:15" ht="15.75" x14ac:dyDescent="0.25">
      <c r="A59" s="362"/>
      <c r="B59" s="336"/>
      <c r="C59" s="337"/>
      <c r="D59" s="345"/>
      <c r="E59" s="345"/>
      <c r="F59" s="348"/>
      <c r="G59" s="343"/>
      <c r="H59" s="345"/>
      <c r="I59" s="331"/>
      <c r="J59" s="331"/>
      <c r="K59" s="331"/>
      <c r="L59" s="331"/>
      <c r="M59" s="331"/>
      <c r="N59" s="265">
        <v>20</v>
      </c>
      <c r="O59" s="203"/>
    </row>
    <row r="60" spans="1:15" ht="15.75" x14ac:dyDescent="0.25">
      <c r="A60" s="362"/>
      <c r="B60" s="336"/>
      <c r="C60" s="337"/>
      <c r="D60" s="346"/>
      <c r="E60" s="346"/>
      <c r="F60" s="349"/>
      <c r="G60" s="350"/>
      <c r="H60" s="346"/>
      <c r="I60" s="332"/>
      <c r="J60" s="332"/>
      <c r="K60" s="332"/>
      <c r="L60" s="332"/>
      <c r="M60" s="332"/>
      <c r="N60" s="254">
        <f>N58+N59</f>
        <v>277</v>
      </c>
      <c r="O60" s="267">
        <f>N60-M58</f>
        <v>0</v>
      </c>
    </row>
    <row r="61" spans="1:15" ht="15.75" x14ac:dyDescent="0.25">
      <c r="A61" s="320"/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203"/>
    </row>
    <row r="62" spans="1:15" ht="15.75" x14ac:dyDescent="0.25">
      <c r="A62" s="201" t="s">
        <v>117</v>
      </c>
      <c r="B62" s="201"/>
      <c r="C62" s="201"/>
      <c r="D62" s="341" t="s">
        <v>118</v>
      </c>
      <c r="E62" s="341"/>
      <c r="F62" s="341"/>
      <c r="G62" s="260" t="s">
        <v>119</v>
      </c>
      <c r="H62" s="201" t="s">
        <v>8</v>
      </c>
      <c r="I62" s="201" t="s">
        <v>120</v>
      </c>
      <c r="J62" s="201" t="s">
        <v>79</v>
      </c>
      <c r="K62" s="201" t="s">
        <v>80</v>
      </c>
      <c r="L62" s="201" t="s">
        <v>121</v>
      </c>
      <c r="M62" s="201" t="s">
        <v>319</v>
      </c>
      <c r="N62" s="201" t="s">
        <v>81</v>
      </c>
      <c r="O62" s="203"/>
    </row>
    <row r="63" spans="1:15" ht="15.75" x14ac:dyDescent="0.25">
      <c r="A63" s="362">
        <v>44019</v>
      </c>
      <c r="B63" s="253" t="s">
        <v>154</v>
      </c>
      <c r="C63" s="262" t="s">
        <v>155</v>
      </c>
      <c r="D63" s="262" t="s">
        <v>77</v>
      </c>
      <c r="E63" s="262" t="s">
        <v>78</v>
      </c>
      <c r="F63" s="229" t="s">
        <v>156</v>
      </c>
      <c r="G63" s="320"/>
      <c r="H63" s="320"/>
      <c r="I63" s="320"/>
      <c r="J63" s="320"/>
      <c r="K63" s="320"/>
      <c r="L63" s="320"/>
      <c r="M63" s="320"/>
      <c r="N63" s="320"/>
      <c r="O63" s="203"/>
    </row>
    <row r="64" spans="1:15" ht="15.75" x14ac:dyDescent="0.25">
      <c r="A64" s="362"/>
      <c r="B64" s="353">
        <v>100</v>
      </c>
      <c r="C64" s="347">
        <v>2.5</v>
      </c>
      <c r="D64" s="344">
        <v>9</v>
      </c>
      <c r="E64" s="344">
        <v>1391</v>
      </c>
      <c r="F64" s="347">
        <v>27</v>
      </c>
      <c r="G64" s="342">
        <v>44019</v>
      </c>
      <c r="H64" s="344">
        <v>0</v>
      </c>
      <c r="I64" s="330">
        <v>0</v>
      </c>
      <c r="J64" s="330">
        <v>0</v>
      </c>
      <c r="K64" s="330">
        <v>0</v>
      </c>
      <c r="L64" s="330">
        <v>1441</v>
      </c>
      <c r="M64" s="330">
        <f>L64-C64-F64</f>
        <v>1411.5</v>
      </c>
      <c r="N64" s="265">
        <v>1372</v>
      </c>
      <c r="O64" s="203"/>
    </row>
    <row r="65" spans="1:15" ht="15.75" x14ac:dyDescent="0.25">
      <c r="A65" s="362"/>
      <c r="B65" s="354"/>
      <c r="C65" s="348"/>
      <c r="D65" s="345"/>
      <c r="E65" s="345"/>
      <c r="F65" s="348"/>
      <c r="G65" s="343"/>
      <c r="H65" s="345"/>
      <c r="I65" s="331"/>
      <c r="J65" s="331"/>
      <c r="K65" s="331"/>
      <c r="L65" s="331"/>
      <c r="M65" s="331"/>
      <c r="N65" s="265">
        <v>20</v>
      </c>
      <c r="O65" s="203"/>
    </row>
    <row r="66" spans="1:15" ht="15.75" x14ac:dyDescent="0.25">
      <c r="A66" s="362"/>
      <c r="B66" s="355"/>
      <c r="C66" s="349"/>
      <c r="D66" s="346"/>
      <c r="E66" s="346"/>
      <c r="F66" s="349"/>
      <c r="G66" s="350"/>
      <c r="H66" s="346"/>
      <c r="I66" s="332"/>
      <c r="J66" s="332"/>
      <c r="K66" s="332"/>
      <c r="L66" s="332"/>
      <c r="M66" s="332"/>
      <c r="N66" s="254">
        <f>N64+N65</f>
        <v>1392</v>
      </c>
      <c r="O66" s="266">
        <f>N66-M64</f>
        <v>-19.5</v>
      </c>
    </row>
    <row r="67" spans="1:15" ht="15.75" x14ac:dyDescent="0.25">
      <c r="A67" s="362"/>
      <c r="B67" s="259"/>
      <c r="C67" s="202"/>
      <c r="D67" s="333" t="s">
        <v>122</v>
      </c>
      <c r="E67" s="333"/>
      <c r="F67" s="333"/>
      <c r="G67" s="261" t="s">
        <v>123</v>
      </c>
      <c r="H67" s="263"/>
      <c r="I67" s="263"/>
      <c r="J67" s="263"/>
      <c r="K67" s="263"/>
      <c r="L67" s="263"/>
      <c r="M67" s="263"/>
      <c r="N67" s="263"/>
      <c r="O67" s="203"/>
    </row>
    <row r="68" spans="1:15" ht="15.75" x14ac:dyDescent="0.25">
      <c r="A68" s="362"/>
      <c r="B68" s="334"/>
      <c r="C68" s="335"/>
      <c r="D68" s="262" t="s">
        <v>77</v>
      </c>
      <c r="E68" s="262" t="s">
        <v>78</v>
      </c>
      <c r="F68" s="229" t="s">
        <v>156</v>
      </c>
      <c r="G68" s="320"/>
      <c r="H68" s="320"/>
      <c r="I68" s="320"/>
      <c r="J68" s="320"/>
      <c r="K68" s="320"/>
      <c r="L68" s="320"/>
      <c r="M68" s="320"/>
      <c r="N68" s="320"/>
      <c r="O68" s="203"/>
    </row>
    <row r="69" spans="1:15" ht="15.75" x14ac:dyDescent="0.25">
      <c r="A69" s="362"/>
      <c r="B69" s="336"/>
      <c r="C69" s="337"/>
      <c r="D69" s="263">
        <v>3</v>
      </c>
      <c r="E69" s="263">
        <v>297</v>
      </c>
      <c r="F69" s="273">
        <v>13</v>
      </c>
      <c r="G69" s="259">
        <v>44020</v>
      </c>
      <c r="H69" s="263">
        <v>0</v>
      </c>
      <c r="I69" s="265">
        <v>0</v>
      </c>
      <c r="J69" s="265">
        <v>0</v>
      </c>
      <c r="K69" s="265">
        <v>0</v>
      </c>
      <c r="L69" s="265">
        <v>297</v>
      </c>
      <c r="M69" s="265">
        <f>L69-F69</f>
        <v>284</v>
      </c>
      <c r="N69" s="254">
        <v>285</v>
      </c>
      <c r="O69" s="267">
        <f>N69-M69</f>
        <v>1</v>
      </c>
    </row>
    <row r="70" spans="1:15" ht="15.75" x14ac:dyDescent="0.25">
      <c r="A70" s="320"/>
      <c r="B70" s="320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203"/>
    </row>
    <row r="71" spans="1:15" ht="15.75" x14ac:dyDescent="0.25">
      <c r="A71" s="201" t="s">
        <v>117</v>
      </c>
      <c r="B71" s="201"/>
      <c r="C71" s="201"/>
      <c r="D71" s="341" t="s">
        <v>118</v>
      </c>
      <c r="E71" s="341"/>
      <c r="F71" s="341"/>
      <c r="G71" s="260" t="s">
        <v>119</v>
      </c>
      <c r="H71" s="201" t="s">
        <v>8</v>
      </c>
      <c r="I71" s="201" t="s">
        <v>120</v>
      </c>
      <c r="J71" s="201" t="s">
        <v>79</v>
      </c>
      <c r="K71" s="201" t="s">
        <v>80</v>
      </c>
      <c r="L71" s="201" t="s">
        <v>121</v>
      </c>
      <c r="M71" s="201" t="s">
        <v>319</v>
      </c>
      <c r="N71" s="201" t="s">
        <v>81</v>
      </c>
      <c r="O71" s="203"/>
    </row>
    <row r="72" spans="1:15" ht="15.75" x14ac:dyDescent="0.25">
      <c r="A72" s="342">
        <v>44020</v>
      </c>
      <c r="B72" s="253" t="s">
        <v>154</v>
      </c>
      <c r="C72" s="262" t="s">
        <v>155</v>
      </c>
      <c r="D72" s="262" t="s">
        <v>77</v>
      </c>
      <c r="E72" s="262" t="s">
        <v>78</v>
      </c>
      <c r="F72" s="229" t="s">
        <v>156</v>
      </c>
      <c r="G72" s="320"/>
      <c r="H72" s="320"/>
      <c r="I72" s="320"/>
      <c r="J72" s="320"/>
      <c r="K72" s="320"/>
      <c r="L72" s="320"/>
      <c r="M72" s="320"/>
      <c r="N72" s="320"/>
      <c r="O72" s="203"/>
    </row>
    <row r="73" spans="1:15" ht="15.75" x14ac:dyDescent="0.25">
      <c r="A73" s="343"/>
      <c r="B73" s="252">
        <v>100</v>
      </c>
      <c r="C73" s="273">
        <v>2.5</v>
      </c>
      <c r="D73" s="263">
        <v>6</v>
      </c>
      <c r="E73" s="263">
        <v>1394</v>
      </c>
      <c r="F73" s="273">
        <v>28</v>
      </c>
      <c r="G73" s="259">
        <v>44020</v>
      </c>
      <c r="H73" s="263">
        <v>0</v>
      </c>
      <c r="I73" s="265">
        <v>0</v>
      </c>
      <c r="J73" s="265">
        <v>0</v>
      </c>
      <c r="K73" s="265">
        <v>0</v>
      </c>
      <c r="L73" s="265">
        <v>1444</v>
      </c>
      <c r="M73" s="265">
        <f>L73-C73-F73</f>
        <v>1413.5</v>
      </c>
      <c r="N73" s="254">
        <v>1414</v>
      </c>
      <c r="O73" s="266">
        <f>N73-M73</f>
        <v>0.5</v>
      </c>
    </row>
    <row r="74" spans="1:15" ht="15.75" x14ac:dyDescent="0.25">
      <c r="A74" s="343"/>
      <c r="B74" s="259"/>
      <c r="C74" s="202"/>
      <c r="D74" s="333" t="s">
        <v>122</v>
      </c>
      <c r="E74" s="333"/>
      <c r="F74" s="333"/>
      <c r="G74" s="261" t="s">
        <v>123</v>
      </c>
      <c r="H74" s="263"/>
      <c r="I74" s="263"/>
      <c r="J74" s="263"/>
      <c r="K74" s="263"/>
      <c r="L74" s="263"/>
      <c r="M74" s="263"/>
      <c r="N74" s="263"/>
      <c r="O74" s="203"/>
    </row>
    <row r="75" spans="1:15" ht="15.75" x14ac:dyDescent="0.25">
      <c r="A75" s="343"/>
      <c r="B75" s="334"/>
      <c r="C75" s="335"/>
      <c r="D75" s="262" t="s">
        <v>77</v>
      </c>
      <c r="E75" s="262" t="s">
        <v>78</v>
      </c>
      <c r="F75" s="229" t="s">
        <v>156</v>
      </c>
      <c r="G75" s="320"/>
      <c r="H75" s="320"/>
      <c r="I75" s="320"/>
      <c r="J75" s="320"/>
      <c r="K75" s="320"/>
      <c r="L75" s="320"/>
      <c r="M75" s="320"/>
      <c r="N75" s="320"/>
      <c r="O75" s="203"/>
    </row>
    <row r="76" spans="1:15" ht="15.75" x14ac:dyDescent="0.25">
      <c r="A76" s="343"/>
      <c r="B76" s="336"/>
      <c r="C76" s="337"/>
      <c r="D76" s="344">
        <v>3</v>
      </c>
      <c r="E76" s="344">
        <v>297</v>
      </c>
      <c r="F76" s="347">
        <v>9</v>
      </c>
      <c r="G76" s="342">
        <v>44021</v>
      </c>
      <c r="H76" s="344">
        <v>0</v>
      </c>
      <c r="I76" s="330">
        <v>0</v>
      </c>
      <c r="J76" s="330">
        <v>0</v>
      </c>
      <c r="K76" s="330">
        <v>0</v>
      </c>
      <c r="L76" s="330">
        <v>297</v>
      </c>
      <c r="M76" s="330">
        <f>L76-F76</f>
        <v>288</v>
      </c>
      <c r="N76" s="265">
        <v>267</v>
      </c>
      <c r="O76" s="203"/>
    </row>
    <row r="77" spans="1:15" ht="15.75" x14ac:dyDescent="0.25">
      <c r="A77" s="343"/>
      <c r="B77" s="336"/>
      <c r="C77" s="337"/>
      <c r="D77" s="345"/>
      <c r="E77" s="345"/>
      <c r="F77" s="348"/>
      <c r="G77" s="343"/>
      <c r="H77" s="345"/>
      <c r="I77" s="331"/>
      <c r="J77" s="331"/>
      <c r="K77" s="331"/>
      <c r="L77" s="331"/>
      <c r="M77" s="331"/>
      <c r="N77" s="265">
        <v>20</v>
      </c>
      <c r="O77" s="203"/>
    </row>
    <row r="78" spans="1:15" ht="15.75" x14ac:dyDescent="0.25">
      <c r="A78" s="350"/>
      <c r="B78" s="351"/>
      <c r="C78" s="352"/>
      <c r="D78" s="346"/>
      <c r="E78" s="346"/>
      <c r="F78" s="349"/>
      <c r="G78" s="350"/>
      <c r="H78" s="346"/>
      <c r="I78" s="332"/>
      <c r="J78" s="332"/>
      <c r="K78" s="332"/>
      <c r="L78" s="332"/>
      <c r="M78" s="332"/>
      <c r="N78" s="254">
        <f>N76+N77</f>
        <v>287</v>
      </c>
      <c r="O78" s="266">
        <f>N78-M76</f>
        <v>-1</v>
      </c>
    </row>
    <row r="79" spans="1:15" ht="15.75" x14ac:dyDescent="0.25">
      <c r="A79" s="320"/>
      <c r="B79" s="320"/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203"/>
    </row>
    <row r="80" spans="1:15" ht="15.75" x14ac:dyDescent="0.25">
      <c r="A80" s="201" t="s">
        <v>117</v>
      </c>
      <c r="B80" s="201"/>
      <c r="C80" s="201"/>
      <c r="D80" s="341" t="s">
        <v>118</v>
      </c>
      <c r="E80" s="341"/>
      <c r="F80" s="341"/>
      <c r="G80" s="260" t="s">
        <v>119</v>
      </c>
      <c r="H80" s="201" t="s">
        <v>8</v>
      </c>
      <c r="I80" s="201" t="s">
        <v>120</v>
      </c>
      <c r="J80" s="201" t="s">
        <v>79</v>
      </c>
      <c r="K80" s="201" t="s">
        <v>80</v>
      </c>
      <c r="L80" s="201" t="s">
        <v>121</v>
      </c>
      <c r="M80" s="201" t="s">
        <v>319</v>
      </c>
      <c r="N80" s="201" t="s">
        <v>81</v>
      </c>
      <c r="O80" s="203"/>
    </row>
    <row r="81" spans="1:15" ht="15.75" x14ac:dyDescent="0.25">
      <c r="A81" s="362">
        <v>44021</v>
      </c>
      <c r="B81" s="253" t="s">
        <v>154</v>
      </c>
      <c r="C81" s="262" t="s">
        <v>155</v>
      </c>
      <c r="D81" s="262" t="s">
        <v>77</v>
      </c>
      <c r="E81" s="262" t="s">
        <v>78</v>
      </c>
      <c r="F81" s="229" t="s">
        <v>156</v>
      </c>
      <c r="G81" s="320"/>
      <c r="H81" s="320"/>
      <c r="I81" s="320"/>
      <c r="J81" s="320"/>
      <c r="K81" s="320"/>
      <c r="L81" s="320"/>
      <c r="M81" s="320"/>
      <c r="N81" s="320"/>
      <c r="O81" s="203"/>
    </row>
    <row r="82" spans="1:15" ht="15.75" x14ac:dyDescent="0.25">
      <c r="A82" s="362"/>
      <c r="B82" s="353">
        <v>100</v>
      </c>
      <c r="C82" s="347">
        <v>6.5</v>
      </c>
      <c r="D82" s="344">
        <v>11</v>
      </c>
      <c r="E82" s="344">
        <v>1389</v>
      </c>
      <c r="F82" s="347">
        <v>29</v>
      </c>
      <c r="G82" s="342">
        <v>44021</v>
      </c>
      <c r="H82" s="344">
        <v>0</v>
      </c>
      <c r="I82" s="330">
        <v>0</v>
      </c>
      <c r="J82" s="330">
        <v>0</v>
      </c>
      <c r="K82" s="330">
        <v>0</v>
      </c>
      <c r="L82" s="330">
        <v>1439</v>
      </c>
      <c r="M82" s="330">
        <f>L82-C82-F82</f>
        <v>1403.5</v>
      </c>
      <c r="N82" s="265">
        <v>1378</v>
      </c>
      <c r="O82" s="203"/>
    </row>
    <row r="83" spans="1:15" ht="15.75" x14ac:dyDescent="0.25">
      <c r="A83" s="362"/>
      <c r="B83" s="354"/>
      <c r="C83" s="348"/>
      <c r="D83" s="345"/>
      <c r="E83" s="345"/>
      <c r="F83" s="348"/>
      <c r="G83" s="343"/>
      <c r="H83" s="345"/>
      <c r="I83" s="331"/>
      <c r="J83" s="331"/>
      <c r="K83" s="331"/>
      <c r="L83" s="331"/>
      <c r="M83" s="331"/>
      <c r="N83" s="265">
        <v>20</v>
      </c>
      <c r="O83" s="203"/>
    </row>
    <row r="84" spans="1:15" ht="15.75" x14ac:dyDescent="0.25">
      <c r="A84" s="362"/>
      <c r="B84" s="355"/>
      <c r="C84" s="349"/>
      <c r="D84" s="346"/>
      <c r="E84" s="346"/>
      <c r="F84" s="349"/>
      <c r="G84" s="350"/>
      <c r="H84" s="346"/>
      <c r="I84" s="332"/>
      <c r="J84" s="332"/>
      <c r="K84" s="332"/>
      <c r="L84" s="332"/>
      <c r="M84" s="332"/>
      <c r="N84" s="254">
        <f>N82+N83</f>
        <v>1398</v>
      </c>
      <c r="O84" s="266">
        <f>N84-M82</f>
        <v>-5.5</v>
      </c>
    </row>
    <row r="85" spans="1:15" ht="15.75" x14ac:dyDescent="0.25">
      <c r="A85" s="362"/>
      <c r="B85" s="259"/>
      <c r="C85" s="202"/>
      <c r="D85" s="333" t="s">
        <v>122</v>
      </c>
      <c r="E85" s="333"/>
      <c r="F85" s="333"/>
      <c r="G85" s="261" t="s">
        <v>123</v>
      </c>
      <c r="H85" s="263"/>
      <c r="I85" s="263"/>
      <c r="J85" s="263"/>
      <c r="K85" s="263"/>
      <c r="L85" s="263"/>
      <c r="M85" s="263"/>
      <c r="N85" s="263"/>
      <c r="O85" s="203"/>
    </row>
    <row r="86" spans="1:15" ht="15.75" x14ac:dyDescent="0.25">
      <c r="A86" s="362"/>
      <c r="B86" s="334"/>
      <c r="C86" s="335"/>
      <c r="D86" s="262" t="s">
        <v>77</v>
      </c>
      <c r="E86" s="262" t="s">
        <v>78</v>
      </c>
      <c r="F86" s="229" t="s">
        <v>156</v>
      </c>
      <c r="G86" s="320"/>
      <c r="H86" s="320"/>
      <c r="I86" s="320"/>
      <c r="J86" s="320"/>
      <c r="K86" s="320"/>
      <c r="L86" s="320"/>
      <c r="M86" s="320"/>
      <c r="N86" s="320"/>
      <c r="O86" s="203"/>
    </row>
    <row r="87" spans="1:15" ht="15.75" x14ac:dyDescent="0.25">
      <c r="A87" s="362"/>
      <c r="B87" s="336"/>
      <c r="C87" s="337"/>
      <c r="D87" s="263">
        <v>2</v>
      </c>
      <c r="E87" s="263">
        <v>298</v>
      </c>
      <c r="F87" s="273">
        <v>16</v>
      </c>
      <c r="G87" s="259">
        <v>44022</v>
      </c>
      <c r="H87" s="263">
        <v>0</v>
      </c>
      <c r="I87" s="265">
        <v>0</v>
      </c>
      <c r="J87" s="265">
        <v>0</v>
      </c>
      <c r="K87" s="265">
        <v>0</v>
      </c>
      <c r="L87" s="265">
        <v>298</v>
      </c>
      <c r="M87" s="265">
        <f>L87-F87</f>
        <v>282</v>
      </c>
      <c r="N87" s="254">
        <v>283</v>
      </c>
      <c r="O87" s="267">
        <f>N87-M87</f>
        <v>1</v>
      </c>
    </row>
    <row r="88" spans="1:15" ht="15.75" x14ac:dyDescent="0.25">
      <c r="A88" s="320"/>
      <c r="B88" s="320"/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203"/>
    </row>
    <row r="89" spans="1:15" ht="15.75" x14ac:dyDescent="0.25">
      <c r="A89" s="201" t="s">
        <v>117</v>
      </c>
      <c r="B89" s="201"/>
      <c r="C89" s="201"/>
      <c r="D89" s="341" t="s">
        <v>118</v>
      </c>
      <c r="E89" s="341"/>
      <c r="F89" s="341"/>
      <c r="G89" s="260" t="s">
        <v>119</v>
      </c>
      <c r="H89" s="201" t="s">
        <v>8</v>
      </c>
      <c r="I89" s="201" t="s">
        <v>120</v>
      </c>
      <c r="J89" s="201" t="s">
        <v>79</v>
      </c>
      <c r="K89" s="201" t="s">
        <v>80</v>
      </c>
      <c r="L89" s="201" t="s">
        <v>121</v>
      </c>
      <c r="M89" s="201" t="s">
        <v>319</v>
      </c>
      <c r="N89" s="201" t="s">
        <v>81</v>
      </c>
      <c r="O89" s="203"/>
    </row>
    <row r="90" spans="1:15" ht="15.75" x14ac:dyDescent="0.25">
      <c r="A90" s="342">
        <v>44022</v>
      </c>
      <c r="B90" s="253" t="s">
        <v>154</v>
      </c>
      <c r="C90" s="262" t="s">
        <v>155</v>
      </c>
      <c r="D90" s="262" t="s">
        <v>77</v>
      </c>
      <c r="E90" s="262" t="s">
        <v>78</v>
      </c>
      <c r="F90" s="229" t="s">
        <v>156</v>
      </c>
      <c r="G90" s="320"/>
      <c r="H90" s="320"/>
      <c r="I90" s="320"/>
      <c r="J90" s="320"/>
      <c r="K90" s="320"/>
      <c r="L90" s="320"/>
      <c r="M90" s="320"/>
      <c r="N90" s="320"/>
      <c r="O90" s="203"/>
    </row>
    <row r="91" spans="1:15" ht="15.75" x14ac:dyDescent="0.25">
      <c r="A91" s="343"/>
      <c r="B91" s="252">
        <v>100</v>
      </c>
      <c r="C91" s="273">
        <v>5</v>
      </c>
      <c r="D91" s="263">
        <v>12</v>
      </c>
      <c r="E91" s="263">
        <v>1388</v>
      </c>
      <c r="F91" s="273">
        <v>33</v>
      </c>
      <c r="G91" s="259">
        <v>44022</v>
      </c>
      <c r="H91" s="263">
        <v>0</v>
      </c>
      <c r="I91" s="265">
        <v>0</v>
      </c>
      <c r="J91" s="265">
        <v>0</v>
      </c>
      <c r="K91" s="265">
        <v>0</v>
      </c>
      <c r="L91" s="265">
        <v>1438</v>
      </c>
      <c r="M91" s="265">
        <f>L91-C91-F91</f>
        <v>1400</v>
      </c>
      <c r="N91" s="254">
        <v>1399</v>
      </c>
      <c r="O91" s="266">
        <f>N91-M91</f>
        <v>-1</v>
      </c>
    </row>
    <row r="92" spans="1:15" ht="15.75" x14ac:dyDescent="0.25">
      <c r="A92" s="343"/>
      <c r="B92" s="259"/>
      <c r="C92" s="202"/>
      <c r="D92" s="333" t="s">
        <v>122</v>
      </c>
      <c r="E92" s="333"/>
      <c r="F92" s="333"/>
      <c r="G92" s="261" t="s">
        <v>123</v>
      </c>
      <c r="H92" s="263"/>
      <c r="I92" s="263"/>
      <c r="J92" s="263"/>
      <c r="K92" s="263"/>
      <c r="L92" s="263"/>
      <c r="M92" s="263"/>
      <c r="N92" s="263"/>
      <c r="O92" s="203"/>
    </row>
    <row r="93" spans="1:15" ht="15.75" x14ac:dyDescent="0.25">
      <c r="A93" s="343"/>
      <c r="B93" s="334"/>
      <c r="C93" s="335"/>
      <c r="D93" s="262" t="s">
        <v>77</v>
      </c>
      <c r="E93" s="262" t="s">
        <v>78</v>
      </c>
      <c r="F93" s="229" t="s">
        <v>156</v>
      </c>
      <c r="G93" s="320"/>
      <c r="H93" s="320"/>
      <c r="I93" s="320"/>
      <c r="J93" s="320"/>
      <c r="K93" s="320"/>
      <c r="L93" s="320"/>
      <c r="M93" s="320"/>
      <c r="N93" s="320"/>
      <c r="O93" s="203"/>
    </row>
    <row r="94" spans="1:15" ht="15.75" x14ac:dyDescent="0.25">
      <c r="A94" s="343"/>
      <c r="B94" s="336"/>
      <c r="C94" s="337"/>
      <c r="D94" s="263">
        <v>15</v>
      </c>
      <c r="E94" s="263">
        <v>285</v>
      </c>
      <c r="F94" s="273">
        <v>14</v>
      </c>
      <c r="G94" s="259">
        <v>44025</v>
      </c>
      <c r="H94" s="263">
        <v>0</v>
      </c>
      <c r="I94" s="265">
        <v>0</v>
      </c>
      <c r="J94" s="265">
        <v>0</v>
      </c>
      <c r="K94" s="265">
        <v>0</v>
      </c>
      <c r="L94" s="265">
        <v>285</v>
      </c>
      <c r="M94" s="265">
        <f>L94-F94</f>
        <v>271</v>
      </c>
      <c r="N94" s="254">
        <v>270</v>
      </c>
      <c r="O94" s="267">
        <f>N94-M94</f>
        <v>-1</v>
      </c>
    </row>
    <row r="95" spans="1:15" ht="15.75" x14ac:dyDescent="0.25">
      <c r="A95" s="321" t="s">
        <v>322</v>
      </c>
      <c r="B95" s="322"/>
      <c r="C95" s="322"/>
      <c r="D95" s="322"/>
      <c r="E95" s="322"/>
      <c r="F95" s="322"/>
      <c r="G95" s="323"/>
      <c r="H95" s="324" t="s">
        <v>5</v>
      </c>
      <c r="I95" s="325"/>
      <c r="J95" s="325"/>
      <c r="K95" s="326"/>
      <c r="L95" s="254">
        <f>L55+L58+L64+L69+L73+L76+L82+L87+L91+L94</f>
        <v>8668</v>
      </c>
      <c r="M95" s="254">
        <f>M55+M58+M64+M69+M73+M76+M82+M87+M91+M94</f>
        <v>8428</v>
      </c>
      <c r="N95" s="216">
        <f>N55+N60+N66+N69+N73+N78+N84+N87+N91+N94</f>
        <v>8404</v>
      </c>
      <c r="O95" s="270">
        <f>O91+O84+O78+O66+O50</f>
        <v>-29</v>
      </c>
    </row>
    <row r="96" spans="1:15" ht="15.75" x14ac:dyDescent="0.25">
      <c r="A96" s="320"/>
      <c r="B96" s="320"/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271">
        <f>O87+O69+O55</f>
        <v>3.5</v>
      </c>
    </row>
    <row r="97" spans="1:15" ht="15.75" x14ac:dyDescent="0.25">
      <c r="A97" s="201" t="s">
        <v>117</v>
      </c>
      <c r="B97" s="201"/>
      <c r="C97" s="201"/>
      <c r="D97" s="341" t="s">
        <v>118</v>
      </c>
      <c r="E97" s="341"/>
      <c r="F97" s="341"/>
      <c r="G97" s="260" t="s">
        <v>119</v>
      </c>
      <c r="H97" s="201" t="s">
        <v>8</v>
      </c>
      <c r="I97" s="201" t="s">
        <v>120</v>
      </c>
      <c r="J97" s="201" t="s">
        <v>79</v>
      </c>
      <c r="K97" s="201" t="s">
        <v>80</v>
      </c>
      <c r="L97" s="201" t="s">
        <v>121</v>
      </c>
      <c r="M97" s="201" t="s">
        <v>319</v>
      </c>
      <c r="N97" s="201" t="s">
        <v>81</v>
      </c>
      <c r="O97" s="203"/>
    </row>
    <row r="98" spans="1:15" ht="15.75" x14ac:dyDescent="0.25">
      <c r="A98" s="342">
        <v>44023</v>
      </c>
      <c r="B98" s="253" t="s">
        <v>154</v>
      </c>
      <c r="C98" s="262" t="s">
        <v>155</v>
      </c>
      <c r="D98" s="262" t="s">
        <v>77</v>
      </c>
      <c r="E98" s="262" t="s">
        <v>78</v>
      </c>
      <c r="F98" s="229" t="s">
        <v>156</v>
      </c>
      <c r="G98" s="320"/>
      <c r="H98" s="320"/>
      <c r="I98" s="320"/>
      <c r="J98" s="320"/>
      <c r="K98" s="320"/>
      <c r="L98" s="320"/>
      <c r="M98" s="320"/>
      <c r="N98" s="320"/>
      <c r="O98" s="203"/>
    </row>
    <row r="99" spans="1:15" ht="15.75" x14ac:dyDescent="0.25">
      <c r="A99" s="343"/>
      <c r="B99" s="252">
        <v>100</v>
      </c>
      <c r="C99" s="273">
        <v>3.5</v>
      </c>
      <c r="D99" s="263">
        <v>13</v>
      </c>
      <c r="E99" s="263">
        <v>1217</v>
      </c>
      <c r="F99" s="273">
        <v>24</v>
      </c>
      <c r="G99" s="259">
        <v>44025</v>
      </c>
      <c r="H99" s="263">
        <v>0</v>
      </c>
      <c r="I99" s="265">
        <v>0</v>
      </c>
      <c r="J99" s="265">
        <v>0</v>
      </c>
      <c r="K99" s="265">
        <v>0</v>
      </c>
      <c r="L99" s="265">
        <v>1267</v>
      </c>
      <c r="M99" s="265">
        <f>L99-C99-F99</f>
        <v>1239.5</v>
      </c>
      <c r="N99" s="254">
        <v>1226</v>
      </c>
      <c r="O99" s="266">
        <f>N99-M99</f>
        <v>-13.5</v>
      </c>
    </row>
    <row r="100" spans="1:15" ht="15.75" x14ac:dyDescent="0.25">
      <c r="A100" s="343"/>
      <c r="B100" s="259"/>
      <c r="C100" s="202"/>
      <c r="D100" s="333" t="s">
        <v>122</v>
      </c>
      <c r="E100" s="333"/>
      <c r="F100" s="333"/>
      <c r="G100" s="261" t="s">
        <v>123</v>
      </c>
      <c r="H100" s="263"/>
      <c r="I100" s="263"/>
      <c r="J100" s="263"/>
      <c r="K100" s="263"/>
      <c r="L100" s="263"/>
      <c r="M100" s="263"/>
      <c r="N100" s="263"/>
      <c r="O100" s="203"/>
    </row>
    <row r="101" spans="1:15" ht="15.75" x14ac:dyDescent="0.25">
      <c r="A101" s="343"/>
      <c r="B101" s="334"/>
      <c r="C101" s="335"/>
      <c r="D101" s="262" t="s">
        <v>77</v>
      </c>
      <c r="E101" s="262" t="s">
        <v>78</v>
      </c>
      <c r="F101" s="229" t="s">
        <v>156</v>
      </c>
      <c r="G101" s="320"/>
      <c r="H101" s="320"/>
      <c r="I101" s="320"/>
      <c r="J101" s="320"/>
      <c r="K101" s="320"/>
      <c r="L101" s="320"/>
      <c r="M101" s="320"/>
      <c r="N101" s="320"/>
      <c r="O101" s="203"/>
    </row>
    <row r="102" spans="1:15" ht="15.75" x14ac:dyDescent="0.25">
      <c r="A102" s="343"/>
      <c r="B102" s="336"/>
      <c r="C102" s="337"/>
      <c r="D102" s="263">
        <v>3</v>
      </c>
      <c r="E102" s="263">
        <v>297</v>
      </c>
      <c r="F102" s="273">
        <v>13</v>
      </c>
      <c r="G102" s="259">
        <v>44025</v>
      </c>
      <c r="H102" s="263">
        <v>0</v>
      </c>
      <c r="I102" s="265">
        <v>0</v>
      </c>
      <c r="J102" s="265">
        <v>0</v>
      </c>
      <c r="K102" s="265">
        <v>0</v>
      </c>
      <c r="L102" s="265">
        <v>297</v>
      </c>
      <c r="M102" s="265">
        <f>L102-F102</f>
        <v>284</v>
      </c>
      <c r="N102" s="254">
        <v>284</v>
      </c>
      <c r="O102" s="267">
        <f>N102-M102</f>
        <v>0</v>
      </c>
    </row>
    <row r="103" spans="1:15" ht="15.75" x14ac:dyDescent="0.25">
      <c r="A103" s="320"/>
      <c r="B103" s="320"/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203"/>
    </row>
    <row r="104" spans="1:15" ht="15.75" x14ac:dyDescent="0.25">
      <c r="A104" s="201" t="s">
        <v>117</v>
      </c>
      <c r="B104" s="201"/>
      <c r="C104" s="201"/>
      <c r="D104" s="341" t="s">
        <v>118</v>
      </c>
      <c r="E104" s="341"/>
      <c r="F104" s="341"/>
      <c r="G104" s="260" t="s">
        <v>119</v>
      </c>
      <c r="H104" s="201" t="s">
        <v>8</v>
      </c>
      <c r="I104" s="201" t="s">
        <v>120</v>
      </c>
      <c r="J104" s="201" t="s">
        <v>79</v>
      </c>
      <c r="K104" s="201" t="s">
        <v>80</v>
      </c>
      <c r="L104" s="201" t="s">
        <v>121</v>
      </c>
      <c r="M104" s="201" t="s">
        <v>319</v>
      </c>
      <c r="N104" s="201" t="s">
        <v>81</v>
      </c>
      <c r="O104" s="203"/>
    </row>
    <row r="105" spans="1:15" ht="15.75" x14ac:dyDescent="0.25">
      <c r="A105" s="342">
        <v>44024</v>
      </c>
      <c r="B105" s="253" t="s">
        <v>154</v>
      </c>
      <c r="C105" s="262" t="s">
        <v>155</v>
      </c>
      <c r="D105" s="262" t="s">
        <v>77</v>
      </c>
      <c r="E105" s="262" t="s">
        <v>78</v>
      </c>
      <c r="F105" s="229" t="s">
        <v>156</v>
      </c>
      <c r="G105" s="320"/>
      <c r="H105" s="320"/>
      <c r="I105" s="320"/>
      <c r="J105" s="320"/>
      <c r="K105" s="320"/>
      <c r="L105" s="320"/>
      <c r="M105" s="320"/>
      <c r="N105" s="320"/>
      <c r="O105" s="203"/>
    </row>
    <row r="106" spans="1:15" ht="15.75" x14ac:dyDescent="0.25">
      <c r="A106" s="343"/>
      <c r="B106" s="252">
        <v>76</v>
      </c>
      <c r="C106" s="263">
        <v>4</v>
      </c>
      <c r="D106" s="273">
        <v>4</v>
      </c>
      <c r="E106" s="263">
        <v>806</v>
      </c>
      <c r="F106" s="273">
        <v>29</v>
      </c>
      <c r="G106" s="259">
        <v>44025</v>
      </c>
      <c r="H106" s="263">
        <v>0</v>
      </c>
      <c r="I106" s="265">
        <v>0</v>
      </c>
      <c r="J106" s="265">
        <v>0</v>
      </c>
      <c r="K106" s="265">
        <v>0</v>
      </c>
      <c r="L106" s="265">
        <v>844</v>
      </c>
      <c r="M106" s="265">
        <f>L106-D106-F106</f>
        <v>811</v>
      </c>
      <c r="N106" s="254">
        <v>814</v>
      </c>
      <c r="O106" s="267">
        <f>N106-M106</f>
        <v>3</v>
      </c>
    </row>
    <row r="107" spans="1:15" ht="15.75" x14ac:dyDescent="0.25">
      <c r="A107" s="343"/>
      <c r="B107" s="259"/>
      <c r="C107" s="202"/>
      <c r="D107" s="333" t="s">
        <v>122</v>
      </c>
      <c r="E107" s="333"/>
      <c r="F107" s="333"/>
      <c r="G107" s="261" t="s">
        <v>123</v>
      </c>
      <c r="H107" s="263"/>
      <c r="I107" s="263"/>
      <c r="J107" s="263"/>
      <c r="K107" s="263"/>
      <c r="L107" s="263"/>
      <c r="M107" s="263"/>
      <c r="N107" s="263"/>
      <c r="O107" s="203"/>
    </row>
    <row r="108" spans="1:15" ht="15.75" x14ac:dyDescent="0.25">
      <c r="A108" s="343"/>
      <c r="B108" s="334"/>
      <c r="C108" s="335"/>
      <c r="D108" s="262" t="s">
        <v>77</v>
      </c>
      <c r="E108" s="262" t="s">
        <v>78</v>
      </c>
      <c r="F108" s="229" t="s">
        <v>156</v>
      </c>
      <c r="G108" s="320"/>
      <c r="H108" s="320"/>
      <c r="I108" s="320"/>
      <c r="J108" s="320"/>
      <c r="K108" s="320"/>
      <c r="L108" s="320"/>
      <c r="M108" s="320"/>
      <c r="N108" s="320"/>
      <c r="O108" s="203"/>
    </row>
    <row r="109" spans="1:15" ht="15.75" x14ac:dyDescent="0.25">
      <c r="A109" s="343"/>
      <c r="B109" s="336"/>
      <c r="C109" s="337"/>
      <c r="D109" s="263">
        <v>4</v>
      </c>
      <c r="E109" s="263">
        <v>208</v>
      </c>
      <c r="F109" s="273">
        <v>13</v>
      </c>
      <c r="G109" s="259">
        <v>44025</v>
      </c>
      <c r="H109" s="263">
        <v>0</v>
      </c>
      <c r="I109" s="265">
        <v>0</v>
      </c>
      <c r="J109" s="265">
        <v>0</v>
      </c>
      <c r="K109" s="265">
        <v>0</v>
      </c>
      <c r="L109" s="265">
        <v>208</v>
      </c>
      <c r="M109" s="265">
        <f>L109-F109</f>
        <v>195</v>
      </c>
      <c r="N109" s="254">
        <v>195</v>
      </c>
      <c r="O109" s="267">
        <f>N109-M109</f>
        <v>0</v>
      </c>
    </row>
    <row r="110" spans="1:15" ht="15.75" x14ac:dyDescent="0.25">
      <c r="A110" s="321" t="s">
        <v>323</v>
      </c>
      <c r="B110" s="322"/>
      <c r="C110" s="322"/>
      <c r="D110" s="322"/>
      <c r="E110" s="322"/>
      <c r="F110" s="322"/>
      <c r="G110" s="323"/>
      <c r="H110" s="324" t="s">
        <v>5</v>
      </c>
      <c r="I110" s="325"/>
      <c r="J110" s="325"/>
      <c r="K110" s="326"/>
      <c r="L110" s="254">
        <f>L99+L102+L106+L109</f>
        <v>2616</v>
      </c>
      <c r="M110" s="254">
        <f>M99+M102+M106+M109</f>
        <v>2529.5</v>
      </c>
      <c r="N110" s="216">
        <f>N99+N102+N106+N109</f>
        <v>2519</v>
      </c>
      <c r="O110" s="270">
        <f>O99+O91</f>
        <v>-14.5</v>
      </c>
    </row>
    <row r="111" spans="1:15" ht="15.75" x14ac:dyDescent="0.25">
      <c r="A111" s="320"/>
      <c r="B111" s="320"/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271">
        <f>O106+O87+O69+O55</f>
        <v>6.5</v>
      </c>
    </row>
    <row r="112" spans="1:15" ht="15.75" x14ac:dyDescent="0.25">
      <c r="A112" s="201" t="s">
        <v>117</v>
      </c>
      <c r="B112" s="201"/>
      <c r="C112" s="201"/>
      <c r="D112" s="341" t="s">
        <v>118</v>
      </c>
      <c r="E112" s="341"/>
      <c r="F112" s="341"/>
      <c r="G112" s="260" t="s">
        <v>119</v>
      </c>
      <c r="H112" s="201" t="s">
        <v>8</v>
      </c>
      <c r="I112" s="201" t="s">
        <v>120</v>
      </c>
      <c r="J112" s="201" t="s">
        <v>79</v>
      </c>
      <c r="K112" s="201" t="s">
        <v>80</v>
      </c>
      <c r="L112" s="201" t="s">
        <v>121</v>
      </c>
      <c r="M112" s="201" t="s">
        <v>319</v>
      </c>
      <c r="N112" s="201" t="s">
        <v>81</v>
      </c>
      <c r="O112" s="203"/>
    </row>
    <row r="113" spans="1:15" ht="15.75" x14ac:dyDescent="0.25">
      <c r="A113" s="342">
        <v>44025</v>
      </c>
      <c r="B113" s="253" t="s">
        <v>154</v>
      </c>
      <c r="C113" s="262" t="s">
        <v>155</v>
      </c>
      <c r="D113" s="262" t="s">
        <v>77</v>
      </c>
      <c r="E113" s="262" t="s">
        <v>78</v>
      </c>
      <c r="F113" s="229" t="s">
        <v>156</v>
      </c>
      <c r="G113" s="320"/>
      <c r="H113" s="320"/>
      <c r="I113" s="320"/>
      <c r="J113" s="320"/>
      <c r="K113" s="320"/>
      <c r="L113" s="320"/>
      <c r="M113" s="320"/>
      <c r="N113" s="320"/>
      <c r="O113" s="203"/>
    </row>
    <row r="114" spans="1:15" ht="15.75" x14ac:dyDescent="0.25">
      <c r="A114" s="343"/>
      <c r="B114" s="353">
        <v>100</v>
      </c>
      <c r="C114" s="344">
        <v>3.5</v>
      </c>
      <c r="D114" s="344">
        <v>16</v>
      </c>
      <c r="E114" s="344">
        <v>1384</v>
      </c>
      <c r="F114" s="347">
        <v>24</v>
      </c>
      <c r="G114" s="342">
        <v>44025</v>
      </c>
      <c r="H114" s="344">
        <v>0</v>
      </c>
      <c r="I114" s="330">
        <v>0</v>
      </c>
      <c r="J114" s="330">
        <v>0</v>
      </c>
      <c r="K114" s="330">
        <v>0</v>
      </c>
      <c r="L114" s="330">
        <v>1434</v>
      </c>
      <c r="M114" s="330">
        <f>L114-C114-F114</f>
        <v>1406.5</v>
      </c>
      <c r="N114" s="265">
        <v>1397</v>
      </c>
      <c r="O114" s="203"/>
    </row>
    <row r="115" spans="1:15" ht="15.75" x14ac:dyDescent="0.25">
      <c r="A115" s="343"/>
      <c r="B115" s="354"/>
      <c r="C115" s="345"/>
      <c r="D115" s="345"/>
      <c r="E115" s="345"/>
      <c r="F115" s="348"/>
      <c r="G115" s="343"/>
      <c r="H115" s="345"/>
      <c r="I115" s="331"/>
      <c r="J115" s="331"/>
      <c r="K115" s="331"/>
      <c r="L115" s="331"/>
      <c r="M115" s="331"/>
      <c r="N115" s="265">
        <v>10</v>
      </c>
      <c r="O115" s="203"/>
    </row>
    <row r="116" spans="1:15" ht="15.75" x14ac:dyDescent="0.25">
      <c r="A116" s="343"/>
      <c r="B116" s="355"/>
      <c r="C116" s="346"/>
      <c r="D116" s="346"/>
      <c r="E116" s="346"/>
      <c r="F116" s="349"/>
      <c r="G116" s="350"/>
      <c r="H116" s="346"/>
      <c r="I116" s="332"/>
      <c r="J116" s="332"/>
      <c r="K116" s="332"/>
      <c r="L116" s="332"/>
      <c r="M116" s="332"/>
      <c r="N116" s="254">
        <f>N114+N115</f>
        <v>1407</v>
      </c>
      <c r="O116" s="267">
        <f>N116-M114</f>
        <v>0.5</v>
      </c>
    </row>
    <row r="117" spans="1:15" ht="15.75" x14ac:dyDescent="0.25">
      <c r="A117" s="343"/>
      <c r="B117" s="259"/>
      <c r="C117" s="202"/>
      <c r="D117" s="333" t="s">
        <v>122</v>
      </c>
      <c r="E117" s="333"/>
      <c r="F117" s="333"/>
      <c r="G117" s="261" t="s">
        <v>123</v>
      </c>
      <c r="H117" s="263"/>
      <c r="I117" s="263"/>
      <c r="J117" s="263"/>
      <c r="K117" s="263"/>
      <c r="L117" s="263"/>
      <c r="M117" s="263"/>
      <c r="N117" s="263"/>
      <c r="O117" s="203"/>
    </row>
    <row r="118" spans="1:15" ht="15.75" x14ac:dyDescent="0.25">
      <c r="A118" s="343"/>
      <c r="B118" s="334"/>
      <c r="C118" s="335"/>
      <c r="D118" s="262" t="s">
        <v>77</v>
      </c>
      <c r="E118" s="262" t="s">
        <v>78</v>
      </c>
      <c r="F118" s="229" t="s">
        <v>156</v>
      </c>
      <c r="G118" s="320"/>
      <c r="H118" s="320"/>
      <c r="I118" s="320"/>
      <c r="J118" s="320"/>
      <c r="K118" s="320"/>
      <c r="L118" s="320"/>
      <c r="M118" s="320"/>
      <c r="N118" s="320"/>
      <c r="O118" s="203"/>
    </row>
    <row r="119" spans="1:15" ht="15.75" x14ac:dyDescent="0.25">
      <c r="A119" s="343"/>
      <c r="B119" s="336"/>
      <c r="C119" s="337"/>
      <c r="D119" s="344">
        <v>5</v>
      </c>
      <c r="E119" s="344">
        <v>295</v>
      </c>
      <c r="F119" s="347">
        <v>14</v>
      </c>
      <c r="G119" s="342">
        <v>44026</v>
      </c>
      <c r="H119" s="344">
        <v>0</v>
      </c>
      <c r="I119" s="330">
        <v>0</v>
      </c>
      <c r="J119" s="330">
        <v>0</v>
      </c>
      <c r="K119" s="330">
        <v>0</v>
      </c>
      <c r="L119" s="330">
        <v>295</v>
      </c>
      <c r="M119" s="330">
        <f>L119-F119</f>
        <v>281</v>
      </c>
      <c r="N119" s="265">
        <v>260</v>
      </c>
      <c r="O119" s="203"/>
    </row>
    <row r="120" spans="1:15" ht="15.75" x14ac:dyDescent="0.25">
      <c r="A120" s="343"/>
      <c r="B120" s="336"/>
      <c r="C120" s="337"/>
      <c r="D120" s="345"/>
      <c r="E120" s="345"/>
      <c r="F120" s="348"/>
      <c r="G120" s="343"/>
      <c r="H120" s="345"/>
      <c r="I120" s="331"/>
      <c r="J120" s="331"/>
      <c r="K120" s="331"/>
      <c r="L120" s="331"/>
      <c r="M120" s="331"/>
      <c r="N120" s="265">
        <v>20</v>
      </c>
      <c r="O120" s="203"/>
    </row>
    <row r="121" spans="1:15" ht="15.75" x14ac:dyDescent="0.25">
      <c r="A121" s="350"/>
      <c r="B121" s="351"/>
      <c r="C121" s="352"/>
      <c r="D121" s="346"/>
      <c r="E121" s="346"/>
      <c r="F121" s="349"/>
      <c r="G121" s="350"/>
      <c r="H121" s="346"/>
      <c r="I121" s="332"/>
      <c r="J121" s="332"/>
      <c r="K121" s="332"/>
      <c r="L121" s="332"/>
      <c r="M121" s="332"/>
      <c r="N121" s="254">
        <f>N119+N120</f>
        <v>280</v>
      </c>
      <c r="O121" s="266">
        <f>N121-M119</f>
        <v>-1</v>
      </c>
    </row>
    <row r="122" spans="1:15" ht="15.75" x14ac:dyDescent="0.25">
      <c r="A122" s="320"/>
      <c r="B122" s="320"/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203"/>
    </row>
    <row r="123" spans="1:15" ht="15.75" x14ac:dyDescent="0.25">
      <c r="A123" s="201" t="s">
        <v>117</v>
      </c>
      <c r="B123" s="201"/>
      <c r="C123" s="201"/>
      <c r="D123" s="341" t="s">
        <v>118</v>
      </c>
      <c r="E123" s="341"/>
      <c r="F123" s="341"/>
      <c r="G123" s="260" t="s">
        <v>119</v>
      </c>
      <c r="H123" s="201" t="s">
        <v>8</v>
      </c>
      <c r="I123" s="201" t="s">
        <v>120</v>
      </c>
      <c r="J123" s="201" t="s">
        <v>79</v>
      </c>
      <c r="K123" s="201" t="s">
        <v>80</v>
      </c>
      <c r="L123" s="201" t="s">
        <v>121</v>
      </c>
      <c r="M123" s="201" t="s">
        <v>319</v>
      </c>
      <c r="N123" s="201" t="s">
        <v>81</v>
      </c>
      <c r="O123" s="203"/>
    </row>
    <row r="124" spans="1:15" ht="15.75" x14ac:dyDescent="0.25">
      <c r="A124" s="342">
        <v>44026</v>
      </c>
      <c r="B124" s="253" t="s">
        <v>154</v>
      </c>
      <c r="C124" s="262" t="s">
        <v>155</v>
      </c>
      <c r="D124" s="262" t="s">
        <v>77</v>
      </c>
      <c r="E124" s="262" t="s">
        <v>78</v>
      </c>
      <c r="F124" s="229" t="s">
        <v>156</v>
      </c>
      <c r="G124" s="320"/>
      <c r="H124" s="320"/>
      <c r="I124" s="320"/>
      <c r="J124" s="320"/>
      <c r="K124" s="320"/>
      <c r="L124" s="320"/>
      <c r="M124" s="320"/>
      <c r="N124" s="320"/>
      <c r="O124" s="203"/>
    </row>
    <row r="125" spans="1:15" ht="15.75" x14ac:dyDescent="0.25">
      <c r="A125" s="343"/>
      <c r="B125" s="353">
        <v>100</v>
      </c>
      <c r="C125" s="347">
        <v>3</v>
      </c>
      <c r="D125" s="344">
        <v>9</v>
      </c>
      <c r="E125" s="344">
        <v>1391</v>
      </c>
      <c r="F125" s="347">
        <v>33</v>
      </c>
      <c r="G125" s="342">
        <v>44026</v>
      </c>
      <c r="H125" s="344">
        <v>0</v>
      </c>
      <c r="I125" s="330">
        <v>0</v>
      </c>
      <c r="J125" s="330">
        <v>0</v>
      </c>
      <c r="K125" s="330">
        <v>0</v>
      </c>
      <c r="L125" s="330">
        <v>1441</v>
      </c>
      <c r="M125" s="330">
        <f>L125-C125-F125</f>
        <v>1405</v>
      </c>
      <c r="N125" s="265">
        <v>20</v>
      </c>
      <c r="O125" s="203"/>
    </row>
    <row r="126" spans="1:15" ht="15.75" x14ac:dyDescent="0.25">
      <c r="A126" s="343"/>
      <c r="B126" s="354"/>
      <c r="C126" s="348"/>
      <c r="D126" s="345"/>
      <c r="E126" s="345"/>
      <c r="F126" s="348"/>
      <c r="G126" s="343"/>
      <c r="H126" s="345"/>
      <c r="I126" s="331"/>
      <c r="J126" s="331"/>
      <c r="K126" s="331"/>
      <c r="L126" s="331"/>
      <c r="M126" s="331"/>
      <c r="N126" s="265">
        <v>1385</v>
      </c>
      <c r="O126" s="203"/>
    </row>
    <row r="127" spans="1:15" ht="15.75" x14ac:dyDescent="0.25">
      <c r="A127" s="343"/>
      <c r="B127" s="355"/>
      <c r="C127" s="349"/>
      <c r="D127" s="346"/>
      <c r="E127" s="346"/>
      <c r="F127" s="349"/>
      <c r="G127" s="350"/>
      <c r="H127" s="346"/>
      <c r="I127" s="332"/>
      <c r="J127" s="332"/>
      <c r="K127" s="332"/>
      <c r="L127" s="332"/>
      <c r="M127" s="332"/>
      <c r="N127" s="254">
        <f>N125+N126</f>
        <v>1405</v>
      </c>
      <c r="O127" s="267">
        <f>N127-M125</f>
        <v>0</v>
      </c>
    </row>
    <row r="128" spans="1:15" ht="15.75" x14ac:dyDescent="0.25">
      <c r="A128" s="343"/>
      <c r="B128" s="259"/>
      <c r="C128" s="202"/>
      <c r="D128" s="333" t="s">
        <v>122</v>
      </c>
      <c r="E128" s="333"/>
      <c r="F128" s="333"/>
      <c r="G128" s="261" t="s">
        <v>123</v>
      </c>
      <c r="H128" s="263"/>
      <c r="I128" s="263"/>
      <c r="J128" s="263"/>
      <c r="K128" s="263"/>
      <c r="L128" s="263"/>
      <c r="M128" s="263"/>
      <c r="N128" s="263"/>
      <c r="O128" s="203"/>
    </row>
    <row r="129" spans="1:15" ht="15.75" x14ac:dyDescent="0.25">
      <c r="A129" s="343"/>
      <c r="B129" s="334"/>
      <c r="C129" s="335"/>
      <c r="D129" s="262" t="s">
        <v>77</v>
      </c>
      <c r="E129" s="262" t="s">
        <v>78</v>
      </c>
      <c r="F129" s="229" t="s">
        <v>156</v>
      </c>
      <c r="G129" s="320"/>
      <c r="H129" s="320"/>
      <c r="I129" s="320"/>
      <c r="J129" s="320"/>
      <c r="K129" s="320"/>
      <c r="L129" s="320"/>
      <c r="M129" s="320"/>
      <c r="N129" s="320"/>
      <c r="O129" s="203"/>
    </row>
    <row r="130" spans="1:15" ht="15.75" x14ac:dyDescent="0.25">
      <c r="A130" s="343"/>
      <c r="B130" s="336"/>
      <c r="C130" s="337"/>
      <c r="D130" s="263">
        <v>2</v>
      </c>
      <c r="E130" s="263">
        <v>298</v>
      </c>
      <c r="F130" s="273">
        <v>14</v>
      </c>
      <c r="G130" s="259">
        <v>44027</v>
      </c>
      <c r="H130" s="263">
        <v>0</v>
      </c>
      <c r="I130" s="265">
        <v>0</v>
      </c>
      <c r="J130" s="265">
        <v>0</v>
      </c>
      <c r="K130" s="265">
        <v>0</v>
      </c>
      <c r="L130" s="265">
        <v>298</v>
      </c>
      <c r="M130" s="265">
        <f>L130-F130</f>
        <v>284</v>
      </c>
      <c r="N130" s="254">
        <v>284</v>
      </c>
      <c r="O130" s="267">
        <f>N130-M130</f>
        <v>0</v>
      </c>
    </row>
    <row r="131" spans="1:15" ht="15.75" x14ac:dyDescent="0.25">
      <c r="A131" s="320"/>
      <c r="B131" s="320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203"/>
    </row>
    <row r="132" spans="1:15" ht="15.75" x14ac:dyDescent="0.25">
      <c r="A132" s="201" t="s">
        <v>117</v>
      </c>
      <c r="B132" s="201"/>
      <c r="C132" s="201"/>
      <c r="D132" s="341" t="s">
        <v>118</v>
      </c>
      <c r="E132" s="341"/>
      <c r="F132" s="341"/>
      <c r="G132" s="260" t="s">
        <v>119</v>
      </c>
      <c r="H132" s="201" t="s">
        <v>8</v>
      </c>
      <c r="I132" s="201" t="s">
        <v>120</v>
      </c>
      <c r="J132" s="201" t="s">
        <v>79</v>
      </c>
      <c r="K132" s="201" t="s">
        <v>80</v>
      </c>
      <c r="L132" s="201" t="s">
        <v>121</v>
      </c>
      <c r="M132" s="201" t="s">
        <v>319</v>
      </c>
      <c r="N132" s="201" t="s">
        <v>81</v>
      </c>
      <c r="O132" s="203"/>
    </row>
    <row r="133" spans="1:15" ht="15.75" x14ac:dyDescent="0.25">
      <c r="A133" s="342">
        <v>44027</v>
      </c>
      <c r="B133" s="253" t="s">
        <v>154</v>
      </c>
      <c r="C133" s="262" t="s">
        <v>155</v>
      </c>
      <c r="D133" s="262" t="s">
        <v>77</v>
      </c>
      <c r="E133" s="262" t="s">
        <v>78</v>
      </c>
      <c r="F133" s="229" t="s">
        <v>156</v>
      </c>
      <c r="G133" s="320"/>
      <c r="H133" s="320"/>
      <c r="I133" s="320"/>
      <c r="J133" s="320"/>
      <c r="K133" s="320"/>
      <c r="L133" s="320"/>
      <c r="M133" s="320"/>
      <c r="N133" s="320"/>
      <c r="O133" s="203"/>
    </row>
    <row r="134" spans="1:15" ht="15.75" x14ac:dyDescent="0.25">
      <c r="A134" s="343"/>
      <c r="B134" s="353">
        <v>100</v>
      </c>
      <c r="C134" s="347">
        <v>4.5</v>
      </c>
      <c r="D134" s="344">
        <v>13</v>
      </c>
      <c r="E134" s="344">
        <v>1387</v>
      </c>
      <c r="F134" s="347">
        <v>26</v>
      </c>
      <c r="G134" s="342">
        <v>44027</v>
      </c>
      <c r="H134" s="344">
        <v>0</v>
      </c>
      <c r="I134" s="330">
        <v>0</v>
      </c>
      <c r="J134" s="330">
        <v>0</v>
      </c>
      <c r="K134" s="330">
        <v>0</v>
      </c>
      <c r="L134" s="330">
        <v>1437</v>
      </c>
      <c r="M134" s="330">
        <f>L134-C134-F134</f>
        <v>1406.5</v>
      </c>
      <c r="N134" s="265">
        <v>1308</v>
      </c>
      <c r="O134" s="203"/>
    </row>
    <row r="135" spans="1:15" ht="15.75" x14ac:dyDescent="0.25">
      <c r="A135" s="343"/>
      <c r="B135" s="354"/>
      <c r="C135" s="348"/>
      <c r="D135" s="345"/>
      <c r="E135" s="345"/>
      <c r="F135" s="348"/>
      <c r="G135" s="343"/>
      <c r="H135" s="345"/>
      <c r="I135" s="331"/>
      <c r="J135" s="331"/>
      <c r="K135" s="331"/>
      <c r="L135" s="331"/>
      <c r="M135" s="331"/>
      <c r="N135" s="265">
        <v>100</v>
      </c>
      <c r="O135" s="203"/>
    </row>
    <row r="136" spans="1:15" ht="15.75" x14ac:dyDescent="0.25">
      <c r="A136" s="343"/>
      <c r="B136" s="355"/>
      <c r="C136" s="349"/>
      <c r="D136" s="346"/>
      <c r="E136" s="346"/>
      <c r="F136" s="349"/>
      <c r="G136" s="350"/>
      <c r="H136" s="346"/>
      <c r="I136" s="332"/>
      <c r="J136" s="332"/>
      <c r="K136" s="332"/>
      <c r="L136" s="332"/>
      <c r="M136" s="332"/>
      <c r="N136" s="254">
        <f>N134+N135</f>
        <v>1408</v>
      </c>
      <c r="O136" s="267">
        <f>N136-M134</f>
        <v>1.5</v>
      </c>
    </row>
    <row r="137" spans="1:15" ht="15.75" x14ac:dyDescent="0.25">
      <c r="A137" s="343"/>
      <c r="B137" s="259"/>
      <c r="C137" s="202"/>
      <c r="D137" s="333" t="s">
        <v>122</v>
      </c>
      <c r="E137" s="333"/>
      <c r="F137" s="333"/>
      <c r="G137" s="261" t="s">
        <v>123</v>
      </c>
      <c r="H137" s="263"/>
      <c r="I137" s="263"/>
      <c r="J137" s="263"/>
      <c r="K137" s="263"/>
      <c r="L137" s="263"/>
      <c r="M137" s="263"/>
      <c r="N137" s="263"/>
      <c r="O137" s="203"/>
    </row>
    <row r="138" spans="1:15" ht="15.75" x14ac:dyDescent="0.25">
      <c r="A138" s="343"/>
      <c r="B138" s="334"/>
      <c r="C138" s="335"/>
      <c r="D138" s="262" t="s">
        <v>77</v>
      </c>
      <c r="E138" s="262" t="s">
        <v>78</v>
      </c>
      <c r="F138" s="229" t="s">
        <v>156</v>
      </c>
      <c r="G138" s="320"/>
      <c r="H138" s="320"/>
      <c r="I138" s="320"/>
      <c r="J138" s="320"/>
      <c r="K138" s="320"/>
      <c r="L138" s="320"/>
      <c r="M138" s="320"/>
      <c r="N138" s="320"/>
      <c r="O138" s="203"/>
    </row>
    <row r="139" spans="1:15" ht="15.75" x14ac:dyDescent="0.25">
      <c r="A139" s="343"/>
      <c r="B139" s="336"/>
      <c r="C139" s="337"/>
      <c r="D139" s="344">
        <v>1</v>
      </c>
      <c r="E139" s="344">
        <v>299</v>
      </c>
      <c r="F139" s="347">
        <v>16</v>
      </c>
      <c r="G139" s="362">
        <v>44028</v>
      </c>
      <c r="H139" s="320">
        <v>0</v>
      </c>
      <c r="I139" s="379">
        <v>0</v>
      </c>
      <c r="J139" s="379">
        <v>0</v>
      </c>
      <c r="K139" s="379">
        <v>0</v>
      </c>
      <c r="L139" s="330">
        <v>299</v>
      </c>
      <c r="M139" s="330">
        <f>L139-F139</f>
        <v>283</v>
      </c>
      <c r="N139" s="265">
        <v>243</v>
      </c>
      <c r="O139" s="203"/>
    </row>
    <row r="140" spans="1:15" ht="15.75" x14ac:dyDescent="0.25">
      <c r="A140" s="343"/>
      <c r="B140" s="336"/>
      <c r="C140" s="337"/>
      <c r="D140" s="345"/>
      <c r="E140" s="345"/>
      <c r="F140" s="348"/>
      <c r="G140" s="362"/>
      <c r="H140" s="320"/>
      <c r="I140" s="379"/>
      <c r="J140" s="379"/>
      <c r="K140" s="379"/>
      <c r="L140" s="331"/>
      <c r="M140" s="331"/>
      <c r="N140" s="265">
        <v>20</v>
      </c>
      <c r="O140" s="203"/>
    </row>
    <row r="141" spans="1:15" ht="15.75" x14ac:dyDescent="0.25">
      <c r="A141" s="343"/>
      <c r="B141" s="336"/>
      <c r="C141" s="337"/>
      <c r="D141" s="345"/>
      <c r="E141" s="345"/>
      <c r="F141" s="348"/>
      <c r="G141" s="272">
        <v>44032</v>
      </c>
      <c r="H141" s="356" t="s">
        <v>324</v>
      </c>
      <c r="I141" s="357"/>
      <c r="J141" s="357"/>
      <c r="K141" s="358"/>
      <c r="L141" s="331"/>
      <c r="M141" s="331"/>
      <c r="N141" s="265">
        <v>20</v>
      </c>
      <c r="O141" s="203"/>
    </row>
    <row r="142" spans="1:15" ht="15.75" x14ac:dyDescent="0.25">
      <c r="A142" s="350"/>
      <c r="B142" s="351"/>
      <c r="C142" s="352"/>
      <c r="D142" s="346"/>
      <c r="E142" s="346"/>
      <c r="F142" s="349"/>
      <c r="G142" s="359"/>
      <c r="H142" s="360"/>
      <c r="I142" s="360"/>
      <c r="J142" s="360"/>
      <c r="K142" s="361"/>
      <c r="L142" s="332"/>
      <c r="M142" s="332"/>
      <c r="N142" s="254">
        <f>N139+N140+N141</f>
        <v>283</v>
      </c>
      <c r="O142" s="267">
        <f>N142-M139</f>
        <v>0</v>
      </c>
    </row>
    <row r="143" spans="1:15" ht="15.75" x14ac:dyDescent="0.25">
      <c r="A143" s="320"/>
      <c r="B143" s="320"/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203"/>
    </row>
    <row r="144" spans="1:15" ht="15.75" x14ac:dyDescent="0.25">
      <c r="A144" s="201" t="s">
        <v>117</v>
      </c>
      <c r="B144" s="201"/>
      <c r="C144" s="201"/>
      <c r="D144" s="341" t="s">
        <v>118</v>
      </c>
      <c r="E144" s="341"/>
      <c r="F144" s="341"/>
      <c r="G144" s="260" t="s">
        <v>119</v>
      </c>
      <c r="H144" s="201" t="s">
        <v>8</v>
      </c>
      <c r="I144" s="201" t="s">
        <v>120</v>
      </c>
      <c r="J144" s="201" t="s">
        <v>79</v>
      </c>
      <c r="K144" s="201" t="s">
        <v>80</v>
      </c>
      <c r="L144" s="201" t="s">
        <v>121</v>
      </c>
      <c r="M144" s="201" t="s">
        <v>319</v>
      </c>
      <c r="N144" s="201" t="s">
        <v>81</v>
      </c>
      <c r="O144" s="203"/>
    </row>
    <row r="145" spans="1:15" ht="15.75" x14ac:dyDescent="0.25">
      <c r="A145" s="342">
        <v>44028</v>
      </c>
      <c r="B145" s="253" t="s">
        <v>154</v>
      </c>
      <c r="C145" s="262" t="s">
        <v>155</v>
      </c>
      <c r="D145" s="262" t="s">
        <v>77</v>
      </c>
      <c r="E145" s="262" t="s">
        <v>78</v>
      </c>
      <c r="F145" s="229" t="s">
        <v>156</v>
      </c>
      <c r="G145" s="320"/>
      <c r="H145" s="320"/>
      <c r="I145" s="320"/>
      <c r="J145" s="320"/>
      <c r="K145" s="320"/>
      <c r="L145" s="320"/>
      <c r="M145" s="320"/>
      <c r="N145" s="320"/>
      <c r="O145" s="203"/>
    </row>
    <row r="146" spans="1:15" ht="15.75" x14ac:dyDescent="0.25">
      <c r="A146" s="343"/>
      <c r="B146" s="353">
        <v>100</v>
      </c>
      <c r="C146" s="347">
        <v>5</v>
      </c>
      <c r="D146" s="344">
        <v>16</v>
      </c>
      <c r="E146" s="344">
        <v>1384</v>
      </c>
      <c r="F146" s="347">
        <v>32</v>
      </c>
      <c r="G146" s="342">
        <v>44028</v>
      </c>
      <c r="H146" s="344">
        <v>0</v>
      </c>
      <c r="I146" s="330">
        <v>0</v>
      </c>
      <c r="J146" s="330">
        <v>0</v>
      </c>
      <c r="K146" s="330">
        <v>0</v>
      </c>
      <c r="L146" s="330">
        <v>1434</v>
      </c>
      <c r="M146" s="330">
        <f>L146-C146-F146</f>
        <v>1397</v>
      </c>
      <c r="N146" s="265">
        <v>1380</v>
      </c>
      <c r="O146" s="203"/>
    </row>
    <row r="147" spans="1:15" ht="15.75" x14ac:dyDescent="0.25">
      <c r="A147" s="343"/>
      <c r="B147" s="354"/>
      <c r="C147" s="348"/>
      <c r="D147" s="345"/>
      <c r="E147" s="345"/>
      <c r="F147" s="348"/>
      <c r="G147" s="343"/>
      <c r="H147" s="345"/>
      <c r="I147" s="331"/>
      <c r="J147" s="331"/>
      <c r="K147" s="331"/>
      <c r="L147" s="331"/>
      <c r="M147" s="331"/>
      <c r="N147" s="265">
        <v>20</v>
      </c>
      <c r="O147" s="203"/>
    </row>
    <row r="148" spans="1:15" ht="15.75" x14ac:dyDescent="0.25">
      <c r="A148" s="343"/>
      <c r="B148" s="355"/>
      <c r="C148" s="349"/>
      <c r="D148" s="346"/>
      <c r="E148" s="346"/>
      <c r="F148" s="349"/>
      <c r="G148" s="350"/>
      <c r="H148" s="346"/>
      <c r="I148" s="332"/>
      <c r="J148" s="332"/>
      <c r="K148" s="332"/>
      <c r="L148" s="332"/>
      <c r="M148" s="332"/>
      <c r="N148" s="254">
        <v>1400</v>
      </c>
      <c r="O148" s="267">
        <f>N148-M146</f>
        <v>3</v>
      </c>
    </row>
    <row r="149" spans="1:15" ht="15.75" x14ac:dyDescent="0.25">
      <c r="A149" s="343"/>
      <c r="B149" s="259"/>
      <c r="C149" s="202"/>
      <c r="D149" s="333" t="s">
        <v>122</v>
      </c>
      <c r="E149" s="333"/>
      <c r="F149" s="333"/>
      <c r="G149" s="261" t="s">
        <v>123</v>
      </c>
      <c r="H149" s="263"/>
      <c r="I149" s="263"/>
      <c r="J149" s="263"/>
      <c r="K149" s="263"/>
      <c r="L149" s="263"/>
      <c r="M149" s="263"/>
      <c r="N149" s="263"/>
      <c r="O149" s="203"/>
    </row>
    <row r="150" spans="1:15" ht="15.75" x14ac:dyDescent="0.25">
      <c r="A150" s="343"/>
      <c r="B150" s="334"/>
      <c r="C150" s="335"/>
      <c r="D150" s="262" t="s">
        <v>77</v>
      </c>
      <c r="E150" s="262" t="s">
        <v>78</v>
      </c>
      <c r="F150" s="229" t="s">
        <v>156</v>
      </c>
      <c r="G150" s="320"/>
      <c r="H150" s="320"/>
      <c r="I150" s="320"/>
      <c r="J150" s="320"/>
      <c r="K150" s="320"/>
      <c r="L150" s="320"/>
      <c r="M150" s="320"/>
      <c r="N150" s="320"/>
      <c r="O150" s="203"/>
    </row>
    <row r="151" spans="1:15" ht="15.75" x14ac:dyDescent="0.25">
      <c r="A151" s="343"/>
      <c r="B151" s="336"/>
      <c r="C151" s="337"/>
      <c r="D151" s="263">
        <v>1</v>
      </c>
      <c r="E151" s="263">
        <v>299</v>
      </c>
      <c r="F151" s="273">
        <v>12</v>
      </c>
      <c r="G151" s="259">
        <v>44029</v>
      </c>
      <c r="H151" s="263">
        <v>0</v>
      </c>
      <c r="I151" s="265">
        <v>0</v>
      </c>
      <c r="J151" s="265">
        <v>0</v>
      </c>
      <c r="K151" s="265">
        <v>0</v>
      </c>
      <c r="L151" s="265">
        <v>299</v>
      </c>
      <c r="M151" s="265">
        <f>L151-F151</f>
        <v>287</v>
      </c>
      <c r="N151" s="254">
        <v>289</v>
      </c>
      <c r="O151" s="267">
        <f>N151-M151</f>
        <v>2</v>
      </c>
    </row>
    <row r="152" spans="1:15" ht="15.75" x14ac:dyDescent="0.25">
      <c r="A152" s="350"/>
      <c r="B152" s="351"/>
      <c r="C152" s="352"/>
      <c r="D152" s="263"/>
      <c r="E152" s="263"/>
      <c r="F152" s="263"/>
      <c r="G152" s="259"/>
      <c r="H152" s="263"/>
      <c r="I152" s="265"/>
      <c r="J152" s="265"/>
      <c r="K152" s="265"/>
      <c r="L152" s="265"/>
      <c r="M152" s="265"/>
      <c r="N152" s="265"/>
      <c r="O152" s="203"/>
    </row>
    <row r="153" spans="1:15" ht="15.75" x14ac:dyDescent="0.25">
      <c r="A153" s="320"/>
      <c r="B153" s="320"/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203"/>
    </row>
    <row r="154" spans="1:15" ht="15.75" x14ac:dyDescent="0.25">
      <c r="A154" s="201" t="s">
        <v>117</v>
      </c>
      <c r="B154" s="201"/>
      <c r="C154" s="201"/>
      <c r="D154" s="341" t="s">
        <v>118</v>
      </c>
      <c r="E154" s="341"/>
      <c r="F154" s="341"/>
      <c r="G154" s="260" t="s">
        <v>119</v>
      </c>
      <c r="H154" s="201" t="s">
        <v>8</v>
      </c>
      <c r="I154" s="201" t="s">
        <v>120</v>
      </c>
      <c r="J154" s="201" t="s">
        <v>79</v>
      </c>
      <c r="K154" s="201" t="s">
        <v>80</v>
      </c>
      <c r="L154" s="201" t="s">
        <v>121</v>
      </c>
      <c r="M154" s="201" t="s">
        <v>319</v>
      </c>
      <c r="N154" s="201" t="s">
        <v>81</v>
      </c>
      <c r="O154" s="203"/>
    </row>
    <row r="155" spans="1:15" ht="15.75" x14ac:dyDescent="0.25">
      <c r="A155" s="342">
        <v>44029</v>
      </c>
      <c r="B155" s="253" t="s">
        <v>154</v>
      </c>
      <c r="C155" s="262" t="s">
        <v>155</v>
      </c>
      <c r="D155" s="262" t="s">
        <v>77</v>
      </c>
      <c r="E155" s="262" t="s">
        <v>78</v>
      </c>
      <c r="F155" s="229" t="s">
        <v>156</v>
      </c>
      <c r="G155" s="320"/>
      <c r="H155" s="320"/>
      <c r="I155" s="320"/>
      <c r="J155" s="320"/>
      <c r="K155" s="320"/>
      <c r="L155" s="320"/>
      <c r="M155" s="320"/>
      <c r="N155" s="320"/>
      <c r="O155" s="203"/>
    </row>
    <row r="156" spans="1:15" ht="15.75" x14ac:dyDescent="0.25">
      <c r="A156" s="343"/>
      <c r="B156" s="252">
        <v>100</v>
      </c>
      <c r="C156" s="273">
        <v>4</v>
      </c>
      <c r="D156" s="263">
        <v>10</v>
      </c>
      <c r="E156" s="263">
        <v>1390</v>
      </c>
      <c r="F156" s="273">
        <v>25</v>
      </c>
      <c r="G156" s="259">
        <v>44029</v>
      </c>
      <c r="H156" s="263">
        <v>0</v>
      </c>
      <c r="I156" s="265">
        <v>0</v>
      </c>
      <c r="J156" s="265">
        <v>0</v>
      </c>
      <c r="K156" s="265">
        <v>0</v>
      </c>
      <c r="L156" s="265">
        <v>1440</v>
      </c>
      <c r="M156" s="265">
        <f>L156-C156-F156</f>
        <v>1411</v>
      </c>
      <c r="N156" s="254">
        <v>1400</v>
      </c>
      <c r="O156" s="266">
        <f>N156-M156</f>
        <v>-11</v>
      </c>
    </row>
    <row r="157" spans="1:15" ht="15.75" x14ac:dyDescent="0.25">
      <c r="A157" s="343"/>
      <c r="B157" s="259"/>
      <c r="C157" s="202"/>
      <c r="D157" s="333" t="s">
        <v>122</v>
      </c>
      <c r="E157" s="333"/>
      <c r="F157" s="333"/>
      <c r="G157" s="261" t="s">
        <v>123</v>
      </c>
      <c r="H157" s="263"/>
      <c r="I157" s="263"/>
      <c r="J157" s="263"/>
      <c r="K157" s="263"/>
      <c r="L157" s="263"/>
      <c r="M157" s="263"/>
      <c r="N157" s="263"/>
      <c r="O157" s="203"/>
    </row>
    <row r="158" spans="1:15" ht="15.75" x14ac:dyDescent="0.25">
      <c r="A158" s="343"/>
      <c r="B158" s="334"/>
      <c r="C158" s="335"/>
      <c r="D158" s="262" t="s">
        <v>77</v>
      </c>
      <c r="E158" s="262" t="s">
        <v>78</v>
      </c>
      <c r="F158" s="229" t="s">
        <v>156</v>
      </c>
      <c r="G158" s="320"/>
      <c r="H158" s="320"/>
      <c r="I158" s="320"/>
      <c r="J158" s="320"/>
      <c r="K158" s="320"/>
      <c r="L158" s="320"/>
      <c r="M158" s="320"/>
      <c r="N158" s="320"/>
      <c r="O158" s="203"/>
    </row>
    <row r="159" spans="1:15" ht="15.75" x14ac:dyDescent="0.25">
      <c r="A159" s="343"/>
      <c r="B159" s="336"/>
      <c r="C159" s="337"/>
      <c r="D159" s="263">
        <v>4</v>
      </c>
      <c r="E159" s="263">
        <v>296</v>
      </c>
      <c r="F159" s="273">
        <v>15</v>
      </c>
      <c r="G159" s="259">
        <v>44032</v>
      </c>
      <c r="H159" s="263">
        <v>0</v>
      </c>
      <c r="I159" s="265">
        <v>0</v>
      </c>
      <c r="J159" s="265">
        <v>0</v>
      </c>
      <c r="K159" s="265">
        <v>0</v>
      </c>
      <c r="L159" s="265">
        <v>296</v>
      </c>
      <c r="M159" s="265">
        <f>L159-F159</f>
        <v>281</v>
      </c>
      <c r="N159" s="254">
        <v>280</v>
      </c>
      <c r="O159" s="266">
        <f>N159-M159</f>
        <v>-1</v>
      </c>
    </row>
    <row r="160" spans="1:15" ht="15.75" x14ac:dyDescent="0.25">
      <c r="A160" s="321" t="s">
        <v>325</v>
      </c>
      <c r="B160" s="322"/>
      <c r="C160" s="322"/>
      <c r="D160" s="322"/>
      <c r="E160" s="322"/>
      <c r="F160" s="322"/>
      <c r="G160" s="323"/>
      <c r="H160" s="324" t="s">
        <v>5</v>
      </c>
      <c r="I160" s="325"/>
      <c r="J160" s="325"/>
      <c r="K160" s="326"/>
      <c r="L160" s="254">
        <f>L114+L119+L125+L130+L134+L139+L146+L151+L156+L159</f>
        <v>8673</v>
      </c>
      <c r="M160" s="254">
        <f>M114+M119+M125+M130+M134+M139+M146+M151+M156+M159</f>
        <v>8442</v>
      </c>
      <c r="N160" s="216">
        <f>N116+N121+N127+N130+N136+N142+N148+N151+N156+N159</f>
        <v>8436</v>
      </c>
      <c r="O160" s="270">
        <f>O159+O156+O121</f>
        <v>-13</v>
      </c>
    </row>
    <row r="161" spans="1:15" ht="15.75" x14ac:dyDescent="0.25">
      <c r="A161" s="338"/>
      <c r="B161" s="339"/>
      <c r="C161" s="339"/>
      <c r="D161" s="339"/>
      <c r="E161" s="339"/>
      <c r="F161" s="339"/>
      <c r="G161" s="339"/>
      <c r="H161" s="339"/>
      <c r="I161" s="339"/>
      <c r="J161" s="339"/>
      <c r="K161" s="339"/>
      <c r="L161" s="339"/>
      <c r="M161" s="339"/>
      <c r="N161" s="340"/>
      <c r="O161" s="271">
        <f>O151+O148+O136+O116</f>
        <v>7</v>
      </c>
    </row>
    <row r="162" spans="1:15" ht="15.75" x14ac:dyDescent="0.25">
      <c r="A162" s="201" t="s">
        <v>117</v>
      </c>
      <c r="B162" s="201"/>
      <c r="C162" s="201"/>
      <c r="D162" s="341" t="s">
        <v>118</v>
      </c>
      <c r="E162" s="341"/>
      <c r="F162" s="341"/>
      <c r="G162" s="260" t="s">
        <v>119</v>
      </c>
      <c r="H162" s="201" t="s">
        <v>8</v>
      </c>
      <c r="I162" s="201" t="s">
        <v>120</v>
      </c>
      <c r="J162" s="201" t="s">
        <v>79</v>
      </c>
      <c r="K162" s="201" t="s">
        <v>80</v>
      </c>
      <c r="L162" s="201" t="s">
        <v>121</v>
      </c>
      <c r="M162" s="201" t="s">
        <v>319</v>
      </c>
      <c r="N162" s="201" t="s">
        <v>81</v>
      </c>
      <c r="O162" s="203"/>
    </row>
    <row r="163" spans="1:15" ht="15.75" x14ac:dyDescent="0.25">
      <c r="A163" s="362">
        <v>44030</v>
      </c>
      <c r="B163" s="253" t="s">
        <v>154</v>
      </c>
      <c r="C163" s="262" t="s">
        <v>155</v>
      </c>
      <c r="D163" s="262" t="s">
        <v>77</v>
      </c>
      <c r="E163" s="262" t="s">
        <v>78</v>
      </c>
      <c r="F163" s="229" t="s">
        <v>156</v>
      </c>
      <c r="G163" s="320"/>
      <c r="H163" s="320"/>
      <c r="I163" s="320"/>
      <c r="J163" s="320"/>
      <c r="K163" s="320"/>
      <c r="L163" s="320"/>
      <c r="M163" s="320"/>
      <c r="N163" s="320"/>
      <c r="O163" s="203"/>
    </row>
    <row r="164" spans="1:15" ht="15.75" x14ac:dyDescent="0.25">
      <c r="A164" s="362"/>
      <c r="B164" s="252">
        <v>88</v>
      </c>
      <c r="C164" s="273">
        <v>3</v>
      </c>
      <c r="D164" s="263">
        <v>5</v>
      </c>
      <c r="E164" s="263">
        <v>1179</v>
      </c>
      <c r="F164" s="273">
        <v>30</v>
      </c>
      <c r="G164" s="259">
        <v>44032</v>
      </c>
      <c r="H164" s="263">
        <v>0</v>
      </c>
      <c r="I164" s="265">
        <v>0</v>
      </c>
      <c r="J164" s="265">
        <v>0</v>
      </c>
      <c r="K164" s="265">
        <v>0</v>
      </c>
      <c r="L164" s="265">
        <v>1223</v>
      </c>
      <c r="M164" s="265">
        <f>L164-C164-F164</f>
        <v>1190</v>
      </c>
      <c r="N164" s="254">
        <v>1190</v>
      </c>
      <c r="O164" s="267">
        <f>N164-M164</f>
        <v>0</v>
      </c>
    </row>
    <row r="165" spans="1:15" ht="15.75" x14ac:dyDescent="0.25">
      <c r="A165" s="362"/>
      <c r="B165" s="259"/>
      <c r="C165" s="202"/>
      <c r="D165" s="333" t="s">
        <v>122</v>
      </c>
      <c r="E165" s="333"/>
      <c r="F165" s="333"/>
      <c r="G165" s="261" t="s">
        <v>123</v>
      </c>
      <c r="H165" s="263"/>
      <c r="I165" s="263"/>
      <c r="J165" s="263"/>
      <c r="K165" s="263"/>
      <c r="L165" s="263"/>
      <c r="M165" s="263"/>
      <c r="N165" s="263"/>
      <c r="O165" s="203"/>
    </row>
    <row r="166" spans="1:15" ht="15.75" x14ac:dyDescent="0.25">
      <c r="A166" s="362"/>
      <c r="B166" s="334"/>
      <c r="C166" s="335"/>
      <c r="D166" s="262" t="s">
        <v>77</v>
      </c>
      <c r="E166" s="262" t="s">
        <v>78</v>
      </c>
      <c r="F166" s="229" t="s">
        <v>156</v>
      </c>
      <c r="G166" s="320"/>
      <c r="H166" s="320"/>
      <c r="I166" s="320"/>
      <c r="J166" s="320"/>
      <c r="K166" s="320"/>
      <c r="L166" s="320"/>
      <c r="M166" s="320"/>
      <c r="N166" s="320"/>
      <c r="O166" s="203"/>
    </row>
    <row r="167" spans="1:15" ht="15.75" x14ac:dyDescent="0.25">
      <c r="A167" s="362"/>
      <c r="B167" s="336"/>
      <c r="C167" s="337"/>
      <c r="D167" s="263">
        <v>0</v>
      </c>
      <c r="E167" s="263">
        <v>300</v>
      </c>
      <c r="F167" s="273">
        <v>9</v>
      </c>
      <c r="G167" s="259">
        <v>44032</v>
      </c>
      <c r="H167" s="263">
        <v>0</v>
      </c>
      <c r="I167" s="265">
        <v>0</v>
      </c>
      <c r="J167" s="265">
        <v>0</v>
      </c>
      <c r="K167" s="265">
        <v>0</v>
      </c>
      <c r="L167" s="265">
        <v>300</v>
      </c>
      <c r="M167" s="265">
        <f>L167-F167</f>
        <v>291</v>
      </c>
      <c r="N167" s="254">
        <v>291</v>
      </c>
      <c r="O167" s="267">
        <f>N167-M167</f>
        <v>0</v>
      </c>
    </row>
    <row r="168" spans="1:15" ht="15.75" x14ac:dyDescent="0.25">
      <c r="A168" s="338"/>
      <c r="B168" s="339"/>
      <c r="C168" s="339"/>
      <c r="D168" s="339"/>
      <c r="E168" s="339"/>
      <c r="F168" s="339"/>
      <c r="G168" s="339"/>
      <c r="H168" s="339"/>
      <c r="I168" s="339"/>
      <c r="J168" s="339"/>
      <c r="K168" s="339"/>
      <c r="L168" s="339"/>
      <c r="M168" s="339"/>
      <c r="N168" s="340"/>
      <c r="O168" s="203"/>
    </row>
    <row r="169" spans="1:15" ht="15.75" x14ac:dyDescent="0.25">
      <c r="A169" s="201" t="s">
        <v>117</v>
      </c>
      <c r="B169" s="201"/>
      <c r="C169" s="201"/>
      <c r="D169" s="341" t="s">
        <v>118</v>
      </c>
      <c r="E169" s="341"/>
      <c r="F169" s="341"/>
      <c r="G169" s="260" t="s">
        <v>119</v>
      </c>
      <c r="H169" s="201" t="s">
        <v>8</v>
      </c>
      <c r="I169" s="201" t="s">
        <v>120</v>
      </c>
      <c r="J169" s="201" t="s">
        <v>79</v>
      </c>
      <c r="K169" s="201" t="s">
        <v>80</v>
      </c>
      <c r="L169" s="201" t="s">
        <v>121</v>
      </c>
      <c r="M169" s="201" t="s">
        <v>319</v>
      </c>
      <c r="N169" s="201" t="s">
        <v>81</v>
      </c>
      <c r="O169" s="203"/>
    </row>
    <row r="170" spans="1:15" ht="15.75" x14ac:dyDescent="0.25">
      <c r="A170" s="342">
        <v>44031</v>
      </c>
      <c r="B170" s="253" t="s">
        <v>154</v>
      </c>
      <c r="C170" s="262" t="s">
        <v>155</v>
      </c>
      <c r="D170" s="262" t="s">
        <v>77</v>
      </c>
      <c r="E170" s="262" t="s">
        <v>78</v>
      </c>
      <c r="F170" s="229" t="s">
        <v>156</v>
      </c>
      <c r="G170" s="320"/>
      <c r="H170" s="320"/>
      <c r="I170" s="320"/>
      <c r="J170" s="320"/>
      <c r="K170" s="320"/>
      <c r="L170" s="320"/>
      <c r="M170" s="320"/>
      <c r="N170" s="320"/>
      <c r="O170" s="203"/>
    </row>
    <row r="171" spans="1:15" ht="15.75" x14ac:dyDescent="0.25">
      <c r="A171" s="343"/>
      <c r="B171" s="252">
        <v>83</v>
      </c>
      <c r="C171" s="273">
        <v>2</v>
      </c>
      <c r="D171" s="263">
        <v>5</v>
      </c>
      <c r="E171" s="263">
        <v>799</v>
      </c>
      <c r="F171" s="273">
        <v>27</v>
      </c>
      <c r="G171" s="259">
        <v>44032</v>
      </c>
      <c r="H171" s="263">
        <v>0</v>
      </c>
      <c r="I171" s="265">
        <v>0</v>
      </c>
      <c r="J171" s="265">
        <v>0</v>
      </c>
      <c r="K171" s="265">
        <v>0</v>
      </c>
      <c r="L171" s="265">
        <v>840.5</v>
      </c>
      <c r="M171" s="265">
        <f>L171-C171-F171</f>
        <v>811.5</v>
      </c>
      <c r="N171" s="254">
        <v>814</v>
      </c>
      <c r="O171" s="267">
        <f>N171-M171</f>
        <v>2.5</v>
      </c>
    </row>
    <row r="172" spans="1:15" ht="15.75" x14ac:dyDescent="0.25">
      <c r="A172" s="343"/>
      <c r="B172" s="259"/>
      <c r="C172" s="202"/>
      <c r="D172" s="333" t="s">
        <v>122</v>
      </c>
      <c r="E172" s="333"/>
      <c r="F172" s="333"/>
      <c r="G172" s="261" t="s">
        <v>123</v>
      </c>
      <c r="H172" s="263"/>
      <c r="I172" s="263"/>
      <c r="J172" s="263"/>
      <c r="K172" s="263"/>
      <c r="L172" s="263"/>
      <c r="M172" s="263"/>
      <c r="N172" s="263"/>
      <c r="O172" s="203"/>
    </row>
    <row r="173" spans="1:15" ht="15.75" x14ac:dyDescent="0.25">
      <c r="A173" s="343"/>
      <c r="B173" s="334"/>
      <c r="C173" s="335"/>
      <c r="D173" s="262" t="s">
        <v>77</v>
      </c>
      <c r="E173" s="262" t="s">
        <v>78</v>
      </c>
      <c r="F173" s="229" t="s">
        <v>156</v>
      </c>
      <c r="G173" s="378"/>
      <c r="H173" s="378"/>
      <c r="I173" s="378"/>
      <c r="J173" s="378"/>
      <c r="K173" s="378"/>
      <c r="L173" s="378"/>
      <c r="M173" s="378"/>
      <c r="N173" s="378"/>
      <c r="O173" s="203"/>
    </row>
    <row r="174" spans="1:15" ht="15.75" x14ac:dyDescent="0.25">
      <c r="A174" s="343"/>
      <c r="B174" s="336"/>
      <c r="C174" s="337"/>
      <c r="D174" s="263">
        <v>0</v>
      </c>
      <c r="E174" s="263">
        <v>208</v>
      </c>
      <c r="F174" s="273">
        <v>7</v>
      </c>
      <c r="G174" s="259">
        <v>44032</v>
      </c>
      <c r="H174" s="263">
        <v>0</v>
      </c>
      <c r="I174" s="265">
        <v>0</v>
      </c>
      <c r="J174" s="265">
        <v>0</v>
      </c>
      <c r="K174" s="265">
        <v>0</v>
      </c>
      <c r="L174" s="265">
        <v>208</v>
      </c>
      <c r="M174" s="265">
        <f>L174-F174</f>
        <v>201</v>
      </c>
      <c r="N174" s="254">
        <v>200</v>
      </c>
      <c r="O174" s="266">
        <f>N174-M174</f>
        <v>-1</v>
      </c>
    </row>
    <row r="175" spans="1:15" ht="15.75" x14ac:dyDescent="0.25">
      <c r="A175" s="350"/>
      <c r="B175" s="351"/>
      <c r="C175" s="352"/>
      <c r="D175" s="263"/>
      <c r="E175" s="263"/>
      <c r="F175" s="263"/>
      <c r="G175" s="259"/>
      <c r="H175" s="263"/>
      <c r="I175" s="265"/>
      <c r="J175" s="265"/>
      <c r="K175" s="265"/>
      <c r="L175" s="265"/>
      <c r="M175" s="265"/>
      <c r="N175" s="265"/>
      <c r="O175" s="203"/>
    </row>
    <row r="176" spans="1:15" ht="15.75" x14ac:dyDescent="0.25">
      <c r="A176" s="321" t="s">
        <v>326</v>
      </c>
      <c r="B176" s="322"/>
      <c r="C176" s="322"/>
      <c r="D176" s="322"/>
      <c r="E176" s="322"/>
      <c r="F176" s="322"/>
      <c r="G176" s="323"/>
      <c r="H176" s="324" t="s">
        <v>5</v>
      </c>
      <c r="I176" s="325"/>
      <c r="J176" s="325"/>
      <c r="K176" s="326"/>
      <c r="L176" s="254">
        <f>L164+L167+L171+L174</f>
        <v>2571.5</v>
      </c>
      <c r="M176" s="254">
        <f>M164+M167+M171+M174</f>
        <v>2493.5</v>
      </c>
      <c r="N176" s="216">
        <f>N164+N167+N171+N174</f>
        <v>2495</v>
      </c>
      <c r="O176" s="203"/>
    </row>
    <row r="177" spans="1:15" ht="15.75" x14ac:dyDescent="0.25">
      <c r="A177" s="338"/>
      <c r="B177" s="339"/>
      <c r="C177" s="339"/>
      <c r="D177" s="339"/>
      <c r="E177" s="339"/>
      <c r="F177" s="339"/>
      <c r="G177" s="339"/>
      <c r="H177" s="339"/>
      <c r="I177" s="339"/>
      <c r="J177" s="339"/>
      <c r="K177" s="339"/>
      <c r="L177" s="339"/>
      <c r="M177" s="339"/>
      <c r="N177" s="340"/>
      <c r="O177" s="203"/>
    </row>
    <row r="178" spans="1:15" ht="15.75" x14ac:dyDescent="0.25">
      <c r="A178" s="201" t="s">
        <v>117</v>
      </c>
      <c r="B178" s="201"/>
      <c r="C178" s="201"/>
      <c r="D178" s="341" t="s">
        <v>118</v>
      </c>
      <c r="E178" s="341"/>
      <c r="F178" s="341"/>
      <c r="G178" s="260" t="s">
        <v>119</v>
      </c>
      <c r="H178" s="201" t="s">
        <v>8</v>
      </c>
      <c r="I178" s="201" t="s">
        <v>120</v>
      </c>
      <c r="J178" s="201" t="s">
        <v>79</v>
      </c>
      <c r="K178" s="201" t="s">
        <v>80</v>
      </c>
      <c r="L178" s="201" t="s">
        <v>121</v>
      </c>
      <c r="M178" s="201" t="s">
        <v>319</v>
      </c>
      <c r="N178" s="201" t="s">
        <v>81</v>
      </c>
      <c r="O178" s="203"/>
    </row>
    <row r="179" spans="1:15" ht="15.75" x14ac:dyDescent="0.25">
      <c r="A179" s="342">
        <v>44032</v>
      </c>
      <c r="B179" s="253" t="s">
        <v>154</v>
      </c>
      <c r="C179" s="262" t="s">
        <v>155</v>
      </c>
      <c r="D179" s="262" t="s">
        <v>77</v>
      </c>
      <c r="E179" s="262" t="s">
        <v>78</v>
      </c>
      <c r="F179" s="229" t="s">
        <v>156</v>
      </c>
      <c r="G179" s="320"/>
      <c r="H179" s="320"/>
      <c r="I179" s="320"/>
      <c r="J179" s="320"/>
      <c r="K179" s="320"/>
      <c r="L179" s="320"/>
      <c r="M179" s="320"/>
      <c r="N179" s="320"/>
      <c r="O179" s="203"/>
    </row>
    <row r="180" spans="1:15" ht="15.75" x14ac:dyDescent="0.25">
      <c r="A180" s="343"/>
      <c r="B180" s="252">
        <v>100</v>
      </c>
      <c r="C180" s="273">
        <v>3.5</v>
      </c>
      <c r="D180" s="263">
        <v>19</v>
      </c>
      <c r="E180" s="263">
        <v>1251</v>
      </c>
      <c r="F180" s="273">
        <v>27</v>
      </c>
      <c r="G180" s="259">
        <v>44032</v>
      </c>
      <c r="H180" s="263">
        <v>0</v>
      </c>
      <c r="I180" s="265">
        <v>0</v>
      </c>
      <c r="J180" s="265">
        <v>0</v>
      </c>
      <c r="K180" s="265">
        <v>0</v>
      </c>
      <c r="L180" s="265">
        <v>1301</v>
      </c>
      <c r="M180" s="265">
        <f>L180-C180-F180</f>
        <v>1270.5</v>
      </c>
      <c r="N180" s="254">
        <v>1268</v>
      </c>
      <c r="O180" s="266">
        <f>N180-M180</f>
        <v>-2.5</v>
      </c>
    </row>
    <row r="181" spans="1:15" ht="15.75" x14ac:dyDescent="0.25">
      <c r="A181" s="343"/>
      <c r="B181" s="259"/>
      <c r="C181" s="202"/>
      <c r="D181" s="333" t="s">
        <v>122</v>
      </c>
      <c r="E181" s="333"/>
      <c r="F181" s="333"/>
      <c r="G181" s="261" t="s">
        <v>123</v>
      </c>
      <c r="H181" s="263"/>
      <c r="I181" s="263"/>
      <c r="J181" s="263"/>
      <c r="K181" s="263"/>
      <c r="L181" s="263"/>
      <c r="M181" s="263"/>
      <c r="N181" s="263"/>
      <c r="O181" s="203"/>
    </row>
    <row r="182" spans="1:15" ht="15.75" x14ac:dyDescent="0.25">
      <c r="A182" s="343"/>
      <c r="B182" s="334"/>
      <c r="C182" s="335"/>
      <c r="D182" s="262" t="s">
        <v>77</v>
      </c>
      <c r="E182" s="262" t="s">
        <v>78</v>
      </c>
      <c r="F182" s="229" t="s">
        <v>156</v>
      </c>
      <c r="G182" s="320"/>
      <c r="H182" s="320"/>
      <c r="I182" s="320"/>
      <c r="J182" s="320"/>
      <c r="K182" s="320"/>
      <c r="L182" s="320"/>
      <c r="M182" s="320"/>
      <c r="N182" s="320"/>
      <c r="O182" s="203"/>
    </row>
    <row r="183" spans="1:15" ht="15.75" x14ac:dyDescent="0.25">
      <c r="A183" s="343"/>
      <c r="B183" s="336"/>
      <c r="C183" s="337"/>
      <c r="D183" s="263">
        <v>1</v>
      </c>
      <c r="E183" s="263">
        <v>299</v>
      </c>
      <c r="F183" s="273">
        <v>18</v>
      </c>
      <c r="G183" s="259">
        <v>44033</v>
      </c>
      <c r="H183" s="263">
        <v>0</v>
      </c>
      <c r="I183" s="265">
        <v>0</v>
      </c>
      <c r="J183" s="265">
        <v>0</v>
      </c>
      <c r="K183" s="265">
        <v>0</v>
      </c>
      <c r="L183" s="265">
        <v>299</v>
      </c>
      <c r="M183" s="265">
        <f>L183-F183</f>
        <v>281</v>
      </c>
      <c r="N183" s="254">
        <v>291</v>
      </c>
      <c r="O183" s="267">
        <f>N183-M183</f>
        <v>10</v>
      </c>
    </row>
    <row r="184" spans="1:15" ht="15.75" x14ac:dyDescent="0.25">
      <c r="A184" s="338"/>
      <c r="B184" s="339"/>
      <c r="C184" s="339"/>
      <c r="D184" s="339"/>
      <c r="E184" s="339"/>
      <c r="F184" s="339"/>
      <c r="G184" s="339"/>
      <c r="H184" s="339"/>
      <c r="I184" s="339"/>
      <c r="J184" s="339"/>
      <c r="K184" s="339"/>
      <c r="L184" s="339"/>
      <c r="M184" s="339"/>
      <c r="N184" s="340"/>
      <c r="O184" s="203"/>
    </row>
    <row r="185" spans="1:15" ht="15.75" x14ac:dyDescent="0.25">
      <c r="A185" s="201" t="s">
        <v>117</v>
      </c>
      <c r="B185" s="201"/>
      <c r="C185" s="201"/>
      <c r="D185" s="341" t="s">
        <v>118</v>
      </c>
      <c r="E185" s="341"/>
      <c r="F185" s="341"/>
      <c r="G185" s="260" t="s">
        <v>119</v>
      </c>
      <c r="H185" s="201" t="s">
        <v>8</v>
      </c>
      <c r="I185" s="201" t="s">
        <v>120</v>
      </c>
      <c r="J185" s="201" t="s">
        <v>79</v>
      </c>
      <c r="K185" s="201" t="s">
        <v>80</v>
      </c>
      <c r="L185" s="201" t="s">
        <v>121</v>
      </c>
      <c r="M185" s="201" t="s">
        <v>319</v>
      </c>
      <c r="N185" s="201" t="s">
        <v>81</v>
      </c>
      <c r="O185" s="203"/>
    </row>
    <row r="186" spans="1:15" ht="15.75" x14ac:dyDescent="0.25">
      <c r="A186" s="342">
        <v>44033</v>
      </c>
      <c r="B186" s="253" t="s">
        <v>154</v>
      </c>
      <c r="C186" s="262" t="s">
        <v>155</v>
      </c>
      <c r="D186" s="262" t="s">
        <v>77</v>
      </c>
      <c r="E186" s="262" t="s">
        <v>78</v>
      </c>
      <c r="F186" s="229" t="s">
        <v>156</v>
      </c>
      <c r="G186" s="320"/>
      <c r="H186" s="320"/>
      <c r="I186" s="320"/>
      <c r="J186" s="320"/>
      <c r="K186" s="320"/>
      <c r="L186" s="320"/>
      <c r="M186" s="320"/>
      <c r="N186" s="320"/>
      <c r="O186" s="203"/>
    </row>
    <row r="187" spans="1:15" ht="15.75" x14ac:dyDescent="0.25">
      <c r="A187" s="343"/>
      <c r="B187" s="252">
        <v>100</v>
      </c>
      <c r="C187" s="273">
        <v>3</v>
      </c>
      <c r="D187" s="263">
        <v>18</v>
      </c>
      <c r="E187" s="263">
        <v>1382</v>
      </c>
      <c r="F187" s="273">
        <v>29</v>
      </c>
      <c r="G187" s="259">
        <v>44033</v>
      </c>
      <c r="H187" s="263">
        <v>0</v>
      </c>
      <c r="I187" s="265">
        <v>0</v>
      </c>
      <c r="J187" s="265">
        <v>0</v>
      </c>
      <c r="K187" s="265">
        <v>0</v>
      </c>
      <c r="L187" s="265">
        <v>1432</v>
      </c>
      <c r="M187" s="265">
        <f>L187-C187-F187</f>
        <v>1400</v>
      </c>
      <c r="N187" s="254">
        <v>1401</v>
      </c>
      <c r="O187" s="267">
        <f>N187-M187</f>
        <v>1</v>
      </c>
    </row>
    <row r="188" spans="1:15" ht="15.75" x14ac:dyDescent="0.25">
      <c r="A188" s="343"/>
      <c r="B188" s="259"/>
      <c r="C188" s="202"/>
      <c r="D188" s="333" t="s">
        <v>122</v>
      </c>
      <c r="E188" s="333"/>
      <c r="F188" s="333"/>
      <c r="G188" s="261" t="s">
        <v>123</v>
      </c>
      <c r="H188" s="263"/>
      <c r="I188" s="263"/>
      <c r="J188" s="263"/>
      <c r="K188" s="263"/>
      <c r="L188" s="263"/>
      <c r="M188" s="263"/>
      <c r="N188" s="263"/>
      <c r="O188" s="203"/>
    </row>
    <row r="189" spans="1:15" ht="15.75" x14ac:dyDescent="0.25">
      <c r="A189" s="343"/>
      <c r="B189" s="334"/>
      <c r="C189" s="335"/>
      <c r="D189" s="262" t="s">
        <v>77</v>
      </c>
      <c r="E189" s="262" t="s">
        <v>78</v>
      </c>
      <c r="F189" s="229" t="s">
        <v>156</v>
      </c>
      <c r="G189" s="320"/>
      <c r="H189" s="320"/>
      <c r="I189" s="320"/>
      <c r="J189" s="320"/>
      <c r="K189" s="320"/>
      <c r="L189" s="320"/>
      <c r="M189" s="320"/>
      <c r="N189" s="320"/>
      <c r="O189" s="203"/>
    </row>
    <row r="190" spans="1:15" ht="15.75" x14ac:dyDescent="0.25">
      <c r="A190" s="343"/>
      <c r="B190" s="336"/>
      <c r="C190" s="337"/>
      <c r="D190" s="263">
        <v>10</v>
      </c>
      <c r="E190" s="263">
        <v>290</v>
      </c>
      <c r="F190" s="273">
        <v>21</v>
      </c>
      <c r="G190" s="259">
        <v>44034</v>
      </c>
      <c r="H190" s="263">
        <v>0</v>
      </c>
      <c r="I190" s="265">
        <v>0</v>
      </c>
      <c r="J190" s="265">
        <v>0</v>
      </c>
      <c r="K190" s="265">
        <v>0</v>
      </c>
      <c r="L190" s="265">
        <v>290</v>
      </c>
      <c r="M190" s="265">
        <f>L190-F190</f>
        <v>269</v>
      </c>
      <c r="N190" s="254">
        <v>267</v>
      </c>
      <c r="O190" s="266">
        <f>N190-M190</f>
        <v>-2</v>
      </c>
    </row>
    <row r="191" spans="1:15" ht="15.75" x14ac:dyDescent="0.25">
      <c r="A191" s="350"/>
      <c r="B191" s="351"/>
      <c r="C191" s="352"/>
      <c r="D191" s="263"/>
      <c r="E191" s="263"/>
      <c r="F191" s="263"/>
      <c r="G191" s="259"/>
      <c r="H191" s="263"/>
      <c r="I191" s="265"/>
      <c r="J191" s="265"/>
      <c r="K191" s="265"/>
      <c r="L191" s="265"/>
      <c r="M191" s="265"/>
      <c r="N191" s="265"/>
      <c r="O191" s="203"/>
    </row>
    <row r="192" spans="1:15" ht="15.75" x14ac:dyDescent="0.25">
      <c r="A192" s="338"/>
      <c r="B192" s="339"/>
      <c r="C192" s="339"/>
      <c r="D192" s="339"/>
      <c r="E192" s="339"/>
      <c r="F192" s="339"/>
      <c r="G192" s="339"/>
      <c r="H192" s="339"/>
      <c r="I192" s="339"/>
      <c r="J192" s="339"/>
      <c r="K192" s="339"/>
      <c r="L192" s="339"/>
      <c r="M192" s="339"/>
      <c r="N192" s="340"/>
      <c r="O192" s="203"/>
    </row>
    <row r="193" spans="1:15" ht="15.75" x14ac:dyDescent="0.25">
      <c r="A193" s="201" t="s">
        <v>117</v>
      </c>
      <c r="B193" s="201"/>
      <c r="C193" s="201"/>
      <c r="D193" s="341" t="s">
        <v>118</v>
      </c>
      <c r="E193" s="341"/>
      <c r="F193" s="341"/>
      <c r="G193" s="260" t="s">
        <v>119</v>
      </c>
      <c r="H193" s="201" t="s">
        <v>8</v>
      </c>
      <c r="I193" s="201" t="s">
        <v>120</v>
      </c>
      <c r="J193" s="201" t="s">
        <v>79</v>
      </c>
      <c r="K193" s="201" t="s">
        <v>80</v>
      </c>
      <c r="L193" s="201" t="s">
        <v>121</v>
      </c>
      <c r="M193" s="201" t="s">
        <v>319</v>
      </c>
      <c r="N193" s="201" t="s">
        <v>81</v>
      </c>
      <c r="O193" s="203"/>
    </row>
    <row r="194" spans="1:15" ht="15.75" x14ac:dyDescent="0.25">
      <c r="A194" s="342">
        <v>44034</v>
      </c>
      <c r="B194" s="253" t="s">
        <v>154</v>
      </c>
      <c r="C194" s="262" t="s">
        <v>155</v>
      </c>
      <c r="D194" s="262" t="s">
        <v>77</v>
      </c>
      <c r="E194" s="262" t="s">
        <v>78</v>
      </c>
      <c r="F194" s="229" t="s">
        <v>156</v>
      </c>
      <c r="G194" s="320"/>
      <c r="H194" s="320"/>
      <c r="I194" s="320"/>
      <c r="J194" s="320"/>
      <c r="K194" s="320"/>
      <c r="L194" s="320"/>
      <c r="M194" s="320"/>
      <c r="N194" s="320"/>
      <c r="O194" s="203"/>
    </row>
    <row r="195" spans="1:15" ht="15.75" x14ac:dyDescent="0.25">
      <c r="A195" s="343"/>
      <c r="B195" s="252">
        <v>100</v>
      </c>
      <c r="C195" s="273">
        <v>4</v>
      </c>
      <c r="D195" s="263">
        <v>12</v>
      </c>
      <c r="E195" s="263">
        <v>1388</v>
      </c>
      <c r="F195" s="273">
        <v>30</v>
      </c>
      <c r="G195" s="259">
        <v>44034</v>
      </c>
      <c r="H195" s="263">
        <v>0</v>
      </c>
      <c r="I195" s="265">
        <v>0</v>
      </c>
      <c r="J195" s="265">
        <v>0</v>
      </c>
      <c r="K195" s="265">
        <v>0</v>
      </c>
      <c r="L195" s="265">
        <v>1438</v>
      </c>
      <c r="M195" s="265">
        <f>L195-C195-F195</f>
        <v>1404</v>
      </c>
      <c r="N195" s="254">
        <v>1407</v>
      </c>
      <c r="O195" s="267">
        <f>N195-M195</f>
        <v>3</v>
      </c>
    </row>
    <row r="196" spans="1:15" ht="15.75" x14ac:dyDescent="0.25">
      <c r="A196" s="343"/>
      <c r="B196" s="259"/>
      <c r="C196" s="202"/>
      <c r="D196" s="333" t="s">
        <v>122</v>
      </c>
      <c r="E196" s="333"/>
      <c r="F196" s="333"/>
      <c r="G196" s="261" t="s">
        <v>123</v>
      </c>
      <c r="H196" s="263"/>
      <c r="I196" s="263"/>
      <c r="J196" s="263"/>
      <c r="K196" s="263"/>
      <c r="L196" s="263"/>
      <c r="M196" s="263"/>
      <c r="N196" s="263"/>
      <c r="O196" s="203"/>
    </row>
    <row r="197" spans="1:15" ht="15.75" x14ac:dyDescent="0.25">
      <c r="A197" s="343"/>
      <c r="B197" s="334"/>
      <c r="C197" s="335"/>
      <c r="D197" s="262" t="s">
        <v>77</v>
      </c>
      <c r="E197" s="262" t="s">
        <v>78</v>
      </c>
      <c r="F197" s="229" t="s">
        <v>156</v>
      </c>
      <c r="G197" s="320"/>
      <c r="H197" s="320"/>
      <c r="I197" s="320"/>
      <c r="J197" s="320"/>
      <c r="K197" s="320"/>
      <c r="L197" s="320"/>
      <c r="M197" s="320"/>
      <c r="N197" s="320"/>
      <c r="O197" s="203"/>
    </row>
    <row r="198" spans="1:15" ht="15.75" x14ac:dyDescent="0.25">
      <c r="A198" s="343"/>
      <c r="B198" s="336"/>
      <c r="C198" s="337"/>
      <c r="D198" s="344">
        <v>5</v>
      </c>
      <c r="E198" s="344">
        <v>295</v>
      </c>
      <c r="F198" s="347">
        <v>14</v>
      </c>
      <c r="G198" s="342">
        <v>44035</v>
      </c>
      <c r="H198" s="344">
        <v>0</v>
      </c>
      <c r="I198" s="330">
        <v>0</v>
      </c>
      <c r="J198" s="330">
        <v>0</v>
      </c>
      <c r="K198" s="330">
        <v>0</v>
      </c>
      <c r="L198" s="330">
        <v>295</v>
      </c>
      <c r="M198" s="330">
        <f>L198-F198</f>
        <v>281</v>
      </c>
      <c r="N198" s="265">
        <v>258</v>
      </c>
      <c r="O198" s="203"/>
    </row>
    <row r="199" spans="1:15" ht="15.75" x14ac:dyDescent="0.25">
      <c r="A199" s="343"/>
      <c r="B199" s="336"/>
      <c r="C199" s="337"/>
      <c r="D199" s="345"/>
      <c r="E199" s="345"/>
      <c r="F199" s="348"/>
      <c r="G199" s="343"/>
      <c r="H199" s="345"/>
      <c r="I199" s="331"/>
      <c r="J199" s="331"/>
      <c r="K199" s="331"/>
      <c r="L199" s="331"/>
      <c r="M199" s="331"/>
      <c r="N199" s="265">
        <v>20</v>
      </c>
      <c r="O199" s="203"/>
    </row>
    <row r="200" spans="1:15" ht="15.75" x14ac:dyDescent="0.25">
      <c r="A200" s="350"/>
      <c r="B200" s="351"/>
      <c r="C200" s="352"/>
      <c r="D200" s="346"/>
      <c r="E200" s="346"/>
      <c r="F200" s="349"/>
      <c r="G200" s="350"/>
      <c r="H200" s="346"/>
      <c r="I200" s="332"/>
      <c r="J200" s="332"/>
      <c r="K200" s="332"/>
      <c r="L200" s="332"/>
      <c r="M200" s="332"/>
      <c r="N200" s="254">
        <f>N198+N199</f>
        <v>278</v>
      </c>
      <c r="O200" s="266">
        <f>N200-M198</f>
        <v>-3</v>
      </c>
    </row>
    <row r="201" spans="1:15" ht="15.75" x14ac:dyDescent="0.25">
      <c r="A201" s="338"/>
      <c r="B201" s="339"/>
      <c r="C201" s="339"/>
      <c r="D201" s="339"/>
      <c r="E201" s="339"/>
      <c r="F201" s="339"/>
      <c r="G201" s="339"/>
      <c r="H201" s="339"/>
      <c r="I201" s="339"/>
      <c r="J201" s="339"/>
      <c r="K201" s="339"/>
      <c r="L201" s="339"/>
      <c r="M201" s="339"/>
      <c r="N201" s="340"/>
      <c r="O201" s="203"/>
    </row>
    <row r="202" spans="1:15" ht="15.75" x14ac:dyDescent="0.25">
      <c r="A202" s="201" t="s">
        <v>117</v>
      </c>
      <c r="B202" s="201"/>
      <c r="C202" s="201"/>
      <c r="D202" s="341" t="s">
        <v>118</v>
      </c>
      <c r="E202" s="341"/>
      <c r="F202" s="341"/>
      <c r="G202" s="260" t="s">
        <v>119</v>
      </c>
      <c r="H202" s="201" t="s">
        <v>8</v>
      </c>
      <c r="I202" s="201" t="s">
        <v>120</v>
      </c>
      <c r="J202" s="201" t="s">
        <v>79</v>
      </c>
      <c r="K202" s="201" t="s">
        <v>80</v>
      </c>
      <c r="L202" s="201" t="s">
        <v>121</v>
      </c>
      <c r="M202" s="201" t="s">
        <v>319</v>
      </c>
      <c r="N202" s="201" t="s">
        <v>81</v>
      </c>
      <c r="O202" s="203"/>
    </row>
    <row r="203" spans="1:15" ht="15.75" x14ac:dyDescent="0.25">
      <c r="A203" s="342">
        <v>44035</v>
      </c>
      <c r="B203" s="253" t="s">
        <v>154</v>
      </c>
      <c r="C203" s="262" t="s">
        <v>155</v>
      </c>
      <c r="D203" s="262" t="s">
        <v>77</v>
      </c>
      <c r="E203" s="262" t="s">
        <v>78</v>
      </c>
      <c r="F203" s="229" t="s">
        <v>156</v>
      </c>
      <c r="G203" s="320"/>
      <c r="H203" s="320"/>
      <c r="I203" s="320"/>
      <c r="J203" s="320"/>
      <c r="K203" s="320"/>
      <c r="L203" s="320"/>
      <c r="M203" s="320"/>
      <c r="N203" s="320"/>
      <c r="O203" s="203"/>
    </row>
    <row r="204" spans="1:15" ht="15.75" x14ac:dyDescent="0.25">
      <c r="A204" s="343"/>
      <c r="B204" s="252">
        <v>100</v>
      </c>
      <c r="C204" s="273">
        <v>4</v>
      </c>
      <c r="D204" s="263">
        <v>18</v>
      </c>
      <c r="E204" s="263">
        <v>1382</v>
      </c>
      <c r="F204" s="273">
        <v>30</v>
      </c>
      <c r="G204" s="259">
        <v>44035</v>
      </c>
      <c r="H204" s="263">
        <v>0</v>
      </c>
      <c r="I204" s="265">
        <v>0</v>
      </c>
      <c r="J204" s="265">
        <v>0</v>
      </c>
      <c r="K204" s="265">
        <v>0</v>
      </c>
      <c r="L204" s="265">
        <v>1432</v>
      </c>
      <c r="M204" s="265">
        <f>L204-F204-C204</f>
        <v>1398</v>
      </c>
      <c r="N204" s="254">
        <v>1397</v>
      </c>
      <c r="O204" s="266">
        <f>N204-M204</f>
        <v>-1</v>
      </c>
    </row>
    <row r="205" spans="1:15" ht="15.75" x14ac:dyDescent="0.25">
      <c r="A205" s="343"/>
      <c r="B205" s="259"/>
      <c r="C205" s="202"/>
      <c r="D205" s="333" t="s">
        <v>122</v>
      </c>
      <c r="E205" s="333"/>
      <c r="F205" s="333"/>
      <c r="G205" s="261" t="s">
        <v>123</v>
      </c>
      <c r="H205" s="263"/>
      <c r="I205" s="263"/>
      <c r="J205" s="263"/>
      <c r="K205" s="263"/>
      <c r="L205" s="263"/>
      <c r="M205" s="263"/>
      <c r="N205" s="263"/>
      <c r="O205" s="203"/>
    </row>
    <row r="206" spans="1:15" ht="15.75" x14ac:dyDescent="0.25">
      <c r="A206" s="343"/>
      <c r="B206" s="334"/>
      <c r="C206" s="335"/>
      <c r="D206" s="262" t="s">
        <v>77</v>
      </c>
      <c r="E206" s="262" t="s">
        <v>78</v>
      </c>
      <c r="F206" s="229" t="s">
        <v>156</v>
      </c>
      <c r="G206" s="320"/>
      <c r="H206" s="320"/>
      <c r="I206" s="320"/>
      <c r="J206" s="320"/>
      <c r="K206" s="320"/>
      <c r="L206" s="320"/>
      <c r="M206" s="320"/>
      <c r="N206" s="320"/>
      <c r="O206" s="203"/>
    </row>
    <row r="207" spans="1:15" ht="15.75" x14ac:dyDescent="0.25">
      <c r="A207" s="343"/>
      <c r="B207" s="336"/>
      <c r="C207" s="337"/>
      <c r="D207" s="263">
        <v>2</v>
      </c>
      <c r="E207" s="263">
        <v>298</v>
      </c>
      <c r="F207" s="273">
        <v>13</v>
      </c>
      <c r="G207" s="259">
        <v>44036</v>
      </c>
      <c r="H207" s="263">
        <v>0</v>
      </c>
      <c r="I207" s="265">
        <v>0</v>
      </c>
      <c r="J207" s="265">
        <v>0</v>
      </c>
      <c r="K207" s="265">
        <v>0</v>
      </c>
      <c r="L207" s="265">
        <v>298</v>
      </c>
      <c r="M207" s="265">
        <f>L207-F207</f>
        <v>285</v>
      </c>
      <c r="N207" s="254">
        <v>286</v>
      </c>
      <c r="O207" s="267">
        <f>N207-M207</f>
        <v>1</v>
      </c>
    </row>
    <row r="208" spans="1:15" ht="15.75" x14ac:dyDescent="0.25">
      <c r="A208" s="338"/>
      <c r="B208" s="339"/>
      <c r="C208" s="339"/>
      <c r="D208" s="339"/>
      <c r="E208" s="339"/>
      <c r="F208" s="339"/>
      <c r="G208" s="339"/>
      <c r="H208" s="339"/>
      <c r="I208" s="339"/>
      <c r="J208" s="339"/>
      <c r="K208" s="339"/>
      <c r="L208" s="339"/>
      <c r="M208" s="339"/>
      <c r="N208" s="340"/>
      <c r="O208" s="203"/>
    </row>
    <row r="209" spans="1:15" ht="15.75" x14ac:dyDescent="0.25">
      <c r="A209" s="201" t="s">
        <v>117</v>
      </c>
      <c r="B209" s="201"/>
      <c r="C209" s="201"/>
      <c r="D209" s="341" t="s">
        <v>118</v>
      </c>
      <c r="E209" s="341"/>
      <c r="F209" s="341"/>
      <c r="G209" s="260" t="s">
        <v>119</v>
      </c>
      <c r="H209" s="201" t="s">
        <v>8</v>
      </c>
      <c r="I209" s="201" t="s">
        <v>120</v>
      </c>
      <c r="J209" s="201" t="s">
        <v>79</v>
      </c>
      <c r="K209" s="201" t="s">
        <v>80</v>
      </c>
      <c r="L209" s="201" t="s">
        <v>121</v>
      </c>
      <c r="M209" s="201" t="s">
        <v>319</v>
      </c>
      <c r="N209" s="201" t="s">
        <v>81</v>
      </c>
      <c r="O209" s="203"/>
    </row>
    <row r="210" spans="1:15" ht="15.75" x14ac:dyDescent="0.25">
      <c r="A210" s="342">
        <v>44036</v>
      </c>
      <c r="B210" s="253" t="s">
        <v>154</v>
      </c>
      <c r="C210" s="262" t="s">
        <v>155</v>
      </c>
      <c r="D210" s="262" t="s">
        <v>77</v>
      </c>
      <c r="E210" s="262" t="s">
        <v>78</v>
      </c>
      <c r="F210" s="229" t="s">
        <v>156</v>
      </c>
      <c r="G210" s="320"/>
      <c r="H210" s="320"/>
      <c r="I210" s="320"/>
      <c r="J210" s="320"/>
      <c r="K210" s="320"/>
      <c r="L210" s="320"/>
      <c r="M210" s="320"/>
      <c r="N210" s="320"/>
      <c r="O210" s="203"/>
    </row>
    <row r="211" spans="1:15" ht="15.75" x14ac:dyDescent="0.25">
      <c r="A211" s="343"/>
      <c r="B211" s="353">
        <v>100</v>
      </c>
      <c r="C211" s="347">
        <v>4.5</v>
      </c>
      <c r="D211" s="344">
        <v>15</v>
      </c>
      <c r="E211" s="344">
        <v>1173</v>
      </c>
      <c r="F211" s="347">
        <v>37</v>
      </c>
      <c r="G211" s="342">
        <v>44036</v>
      </c>
      <c r="H211" s="344">
        <v>0</v>
      </c>
      <c r="I211" s="330">
        <v>0</v>
      </c>
      <c r="J211" s="330">
        <v>0</v>
      </c>
      <c r="K211" s="330">
        <v>0</v>
      </c>
      <c r="L211" s="330">
        <v>1223</v>
      </c>
      <c r="M211" s="330">
        <f>L211-C211-F211</f>
        <v>1181.5</v>
      </c>
      <c r="N211" s="265">
        <v>1166</v>
      </c>
      <c r="O211" s="203"/>
    </row>
    <row r="212" spans="1:15" ht="15.75" x14ac:dyDescent="0.25">
      <c r="A212" s="343"/>
      <c r="B212" s="354"/>
      <c r="C212" s="348"/>
      <c r="D212" s="345"/>
      <c r="E212" s="345"/>
      <c r="F212" s="348"/>
      <c r="G212" s="343"/>
      <c r="H212" s="345"/>
      <c r="I212" s="331"/>
      <c r="J212" s="331"/>
      <c r="K212" s="331"/>
      <c r="L212" s="331"/>
      <c r="M212" s="331"/>
      <c r="N212" s="265">
        <v>20</v>
      </c>
      <c r="O212" s="203"/>
    </row>
    <row r="213" spans="1:15" ht="15.75" x14ac:dyDescent="0.25">
      <c r="A213" s="343"/>
      <c r="B213" s="355"/>
      <c r="C213" s="349"/>
      <c r="D213" s="346"/>
      <c r="E213" s="346"/>
      <c r="F213" s="349"/>
      <c r="G213" s="350"/>
      <c r="H213" s="346"/>
      <c r="I213" s="332"/>
      <c r="J213" s="332"/>
      <c r="K213" s="332"/>
      <c r="L213" s="332"/>
      <c r="M213" s="332"/>
      <c r="N213" s="254">
        <f>N211+N212</f>
        <v>1186</v>
      </c>
      <c r="O213" s="267">
        <f>N213-M211</f>
        <v>4.5</v>
      </c>
    </row>
    <row r="214" spans="1:15" ht="15.75" x14ac:dyDescent="0.25">
      <c r="A214" s="343"/>
      <c r="B214" s="259"/>
      <c r="C214" s="202"/>
      <c r="D214" s="333" t="s">
        <v>122</v>
      </c>
      <c r="E214" s="333"/>
      <c r="F214" s="333"/>
      <c r="G214" s="261" t="s">
        <v>123</v>
      </c>
      <c r="H214" s="263"/>
      <c r="I214" s="263"/>
      <c r="J214" s="263"/>
      <c r="K214" s="263"/>
      <c r="L214" s="263"/>
      <c r="M214" s="263"/>
      <c r="N214" s="263"/>
      <c r="O214" s="203"/>
    </row>
    <row r="215" spans="1:15" ht="15.75" x14ac:dyDescent="0.25">
      <c r="A215" s="343"/>
      <c r="B215" s="334"/>
      <c r="C215" s="335"/>
      <c r="D215" s="262" t="s">
        <v>77</v>
      </c>
      <c r="E215" s="262" t="s">
        <v>78</v>
      </c>
      <c r="F215" s="229" t="s">
        <v>156</v>
      </c>
      <c r="G215" s="320"/>
      <c r="H215" s="320"/>
      <c r="I215" s="320"/>
      <c r="J215" s="320"/>
      <c r="K215" s="320"/>
      <c r="L215" s="320"/>
      <c r="M215" s="320"/>
      <c r="N215" s="320"/>
      <c r="O215" s="203"/>
    </row>
    <row r="216" spans="1:15" ht="15.75" x14ac:dyDescent="0.25">
      <c r="A216" s="343"/>
      <c r="B216" s="336"/>
      <c r="C216" s="337"/>
      <c r="D216" s="344">
        <v>6</v>
      </c>
      <c r="E216" s="344">
        <v>294</v>
      </c>
      <c r="F216" s="347">
        <v>14</v>
      </c>
      <c r="G216" s="342">
        <v>44039</v>
      </c>
      <c r="H216" s="344">
        <v>0</v>
      </c>
      <c r="I216" s="330">
        <v>0</v>
      </c>
      <c r="J216" s="330">
        <v>0</v>
      </c>
      <c r="K216" s="330">
        <v>0</v>
      </c>
      <c r="L216" s="330">
        <v>294</v>
      </c>
      <c r="M216" s="330">
        <f>L216-F216</f>
        <v>280</v>
      </c>
      <c r="N216" s="265">
        <v>272</v>
      </c>
      <c r="O216" s="203"/>
    </row>
    <row r="217" spans="1:15" ht="15.75" x14ac:dyDescent="0.25">
      <c r="A217" s="343"/>
      <c r="B217" s="336"/>
      <c r="C217" s="337"/>
      <c r="D217" s="345"/>
      <c r="E217" s="345"/>
      <c r="F217" s="348"/>
      <c r="G217" s="343"/>
      <c r="H217" s="345"/>
      <c r="I217" s="331"/>
      <c r="J217" s="331"/>
      <c r="K217" s="331"/>
      <c r="L217" s="331"/>
      <c r="M217" s="331"/>
      <c r="N217" s="265">
        <v>10</v>
      </c>
      <c r="O217" s="203"/>
    </row>
    <row r="218" spans="1:15" ht="15.75" x14ac:dyDescent="0.25">
      <c r="A218" s="350"/>
      <c r="B218" s="351"/>
      <c r="C218" s="352"/>
      <c r="D218" s="346"/>
      <c r="E218" s="346"/>
      <c r="F218" s="349"/>
      <c r="G218" s="350"/>
      <c r="H218" s="346"/>
      <c r="I218" s="332"/>
      <c r="J218" s="332"/>
      <c r="K218" s="332"/>
      <c r="L218" s="332"/>
      <c r="M218" s="332"/>
      <c r="N218" s="254">
        <f>N216+N217</f>
        <v>282</v>
      </c>
      <c r="O218" s="267">
        <f>N218-M216</f>
        <v>2</v>
      </c>
    </row>
    <row r="219" spans="1:15" ht="15.75" x14ac:dyDescent="0.25">
      <c r="A219" s="321" t="s">
        <v>327</v>
      </c>
      <c r="B219" s="322"/>
      <c r="C219" s="322"/>
      <c r="D219" s="322"/>
      <c r="E219" s="322"/>
      <c r="F219" s="322"/>
      <c r="G219" s="323"/>
      <c r="H219" s="324" t="s">
        <v>5</v>
      </c>
      <c r="I219" s="325"/>
      <c r="J219" s="325"/>
      <c r="K219" s="326"/>
      <c r="L219" s="254">
        <f>L180+L183+L187+L190+L195+L198+L204+L207+L211+L216</f>
        <v>8302</v>
      </c>
      <c r="M219" s="254">
        <f>M180+M183+M187+M190+M195+M198+M204+M207+M211+M216</f>
        <v>8050</v>
      </c>
      <c r="N219" s="216">
        <f>N180+N183+N187+N190+N195+N200+N204+N207+N213+N218</f>
        <v>8063</v>
      </c>
      <c r="O219" s="270">
        <f>O180+O190+O200</f>
        <v>-7.5</v>
      </c>
    </row>
    <row r="220" spans="1:15" ht="15.75" x14ac:dyDescent="0.25">
      <c r="A220" s="338"/>
      <c r="B220" s="339"/>
      <c r="C220" s="339"/>
      <c r="D220" s="339"/>
      <c r="E220" s="339"/>
      <c r="F220" s="339"/>
      <c r="G220" s="339"/>
      <c r="H220" s="339"/>
      <c r="I220" s="339"/>
      <c r="J220" s="339"/>
      <c r="K220" s="339"/>
      <c r="L220" s="339"/>
      <c r="M220" s="339"/>
      <c r="N220" s="340"/>
      <c r="O220" s="271">
        <f>O218+O213+O207+O195+O187+O183+O171</f>
        <v>24</v>
      </c>
    </row>
    <row r="221" spans="1:15" ht="15.75" x14ac:dyDescent="0.25">
      <c r="A221" s="201" t="s">
        <v>117</v>
      </c>
      <c r="B221" s="201"/>
      <c r="C221" s="201"/>
      <c r="D221" s="341" t="s">
        <v>118</v>
      </c>
      <c r="E221" s="341"/>
      <c r="F221" s="341"/>
      <c r="G221" s="260" t="s">
        <v>119</v>
      </c>
      <c r="H221" s="201" t="s">
        <v>8</v>
      </c>
      <c r="I221" s="201" t="s">
        <v>120</v>
      </c>
      <c r="J221" s="201" t="s">
        <v>79</v>
      </c>
      <c r="K221" s="201" t="s">
        <v>80</v>
      </c>
      <c r="L221" s="201" t="s">
        <v>121</v>
      </c>
      <c r="M221" s="201" t="s">
        <v>319</v>
      </c>
      <c r="N221" s="201" t="s">
        <v>81</v>
      </c>
      <c r="O221" s="203"/>
    </row>
    <row r="222" spans="1:15" ht="15.75" x14ac:dyDescent="0.25">
      <c r="A222" s="342">
        <v>44037</v>
      </c>
      <c r="B222" s="253" t="s">
        <v>154</v>
      </c>
      <c r="C222" s="262" t="s">
        <v>155</v>
      </c>
      <c r="D222" s="262" t="s">
        <v>77</v>
      </c>
      <c r="E222" s="262" t="s">
        <v>78</v>
      </c>
      <c r="F222" s="229" t="s">
        <v>156</v>
      </c>
      <c r="G222" s="320"/>
      <c r="H222" s="320"/>
      <c r="I222" s="320"/>
      <c r="J222" s="320"/>
      <c r="K222" s="320"/>
      <c r="L222" s="320"/>
      <c r="M222" s="320"/>
      <c r="N222" s="320"/>
      <c r="O222" s="203"/>
    </row>
    <row r="223" spans="1:15" ht="15.75" x14ac:dyDescent="0.25">
      <c r="A223" s="343"/>
      <c r="B223" s="252">
        <v>88</v>
      </c>
      <c r="C223" s="273">
        <v>6.5</v>
      </c>
      <c r="D223" s="263">
        <v>10</v>
      </c>
      <c r="E223" s="263">
        <v>1098</v>
      </c>
      <c r="F223" s="273">
        <v>20</v>
      </c>
      <c r="G223" s="259">
        <v>44039</v>
      </c>
      <c r="H223" s="263">
        <v>0</v>
      </c>
      <c r="I223" s="265">
        <v>0</v>
      </c>
      <c r="J223" s="265">
        <v>0</v>
      </c>
      <c r="K223" s="265">
        <v>0</v>
      </c>
      <c r="L223" s="265">
        <v>1142</v>
      </c>
      <c r="M223" s="265">
        <f>L223-C223-F223</f>
        <v>1115.5</v>
      </c>
      <c r="N223" s="254">
        <v>1113</v>
      </c>
      <c r="O223" s="266">
        <f>N223-M223</f>
        <v>-2.5</v>
      </c>
    </row>
    <row r="224" spans="1:15" ht="15.75" x14ac:dyDescent="0.25">
      <c r="A224" s="343"/>
      <c r="B224" s="259"/>
      <c r="C224" s="202"/>
      <c r="D224" s="333" t="s">
        <v>122</v>
      </c>
      <c r="E224" s="333"/>
      <c r="F224" s="333"/>
      <c r="G224" s="261" t="s">
        <v>123</v>
      </c>
      <c r="H224" s="263"/>
      <c r="I224" s="263"/>
      <c r="J224" s="263"/>
      <c r="K224" s="263"/>
      <c r="L224" s="263"/>
      <c r="M224" s="263"/>
      <c r="N224" s="263"/>
      <c r="O224" s="203"/>
    </row>
    <row r="225" spans="1:15" ht="15.75" x14ac:dyDescent="0.25">
      <c r="A225" s="343"/>
      <c r="B225" s="334"/>
      <c r="C225" s="335"/>
      <c r="D225" s="262" t="s">
        <v>77</v>
      </c>
      <c r="E225" s="262" t="s">
        <v>78</v>
      </c>
      <c r="F225" s="229" t="s">
        <v>156</v>
      </c>
      <c r="G225" s="320"/>
      <c r="H225" s="320"/>
      <c r="I225" s="320"/>
      <c r="J225" s="320"/>
      <c r="K225" s="320"/>
      <c r="L225" s="320"/>
      <c r="M225" s="320"/>
      <c r="N225" s="320"/>
      <c r="O225" s="203"/>
    </row>
    <row r="226" spans="1:15" ht="15.75" x14ac:dyDescent="0.25">
      <c r="A226" s="343"/>
      <c r="B226" s="336"/>
      <c r="C226" s="337"/>
      <c r="D226" s="263">
        <v>1</v>
      </c>
      <c r="E226" s="263">
        <v>299</v>
      </c>
      <c r="F226" s="273">
        <v>11</v>
      </c>
      <c r="G226" s="259">
        <v>44039</v>
      </c>
      <c r="H226" s="263">
        <v>0</v>
      </c>
      <c r="I226" s="265">
        <v>0</v>
      </c>
      <c r="J226" s="265">
        <v>0</v>
      </c>
      <c r="K226" s="265">
        <v>0</v>
      </c>
      <c r="L226" s="265">
        <v>299</v>
      </c>
      <c r="M226" s="265">
        <f>L226-F226</f>
        <v>288</v>
      </c>
      <c r="N226" s="254">
        <v>287</v>
      </c>
      <c r="O226" s="266">
        <f>N226-M226</f>
        <v>-1</v>
      </c>
    </row>
    <row r="227" spans="1:15" ht="15.75" x14ac:dyDescent="0.25">
      <c r="A227" s="338"/>
      <c r="B227" s="339"/>
      <c r="C227" s="339"/>
      <c r="D227" s="339"/>
      <c r="E227" s="339"/>
      <c r="F227" s="339"/>
      <c r="G227" s="339"/>
      <c r="H227" s="339"/>
      <c r="I227" s="339"/>
      <c r="J227" s="339"/>
      <c r="K227" s="339"/>
      <c r="L227" s="339"/>
      <c r="M227" s="339"/>
      <c r="N227" s="340"/>
      <c r="O227" s="203"/>
    </row>
    <row r="228" spans="1:15" ht="15.75" x14ac:dyDescent="0.25">
      <c r="A228" s="201" t="s">
        <v>117</v>
      </c>
      <c r="B228" s="201"/>
      <c r="C228" s="201"/>
      <c r="D228" s="341" t="s">
        <v>118</v>
      </c>
      <c r="E228" s="341"/>
      <c r="F228" s="341"/>
      <c r="G228" s="260" t="s">
        <v>119</v>
      </c>
      <c r="H228" s="201" t="s">
        <v>8</v>
      </c>
      <c r="I228" s="201" t="s">
        <v>120</v>
      </c>
      <c r="J228" s="201" t="s">
        <v>79</v>
      </c>
      <c r="K228" s="201" t="s">
        <v>80</v>
      </c>
      <c r="L228" s="201" t="s">
        <v>121</v>
      </c>
      <c r="M228" s="201" t="s">
        <v>319</v>
      </c>
      <c r="N228" s="201" t="s">
        <v>81</v>
      </c>
      <c r="O228" s="203"/>
    </row>
    <row r="229" spans="1:15" ht="15.75" x14ac:dyDescent="0.25">
      <c r="A229" s="342">
        <v>44038</v>
      </c>
      <c r="B229" s="253" t="s">
        <v>154</v>
      </c>
      <c r="C229" s="262" t="s">
        <v>155</v>
      </c>
      <c r="D229" s="262" t="s">
        <v>77</v>
      </c>
      <c r="E229" s="262" t="s">
        <v>78</v>
      </c>
      <c r="F229" s="229" t="s">
        <v>156</v>
      </c>
      <c r="G229" s="320"/>
      <c r="H229" s="320"/>
      <c r="I229" s="320"/>
      <c r="J229" s="320"/>
      <c r="K229" s="320"/>
      <c r="L229" s="320"/>
      <c r="M229" s="320"/>
      <c r="N229" s="320"/>
      <c r="O229" s="203"/>
    </row>
    <row r="230" spans="1:15" ht="15.75" x14ac:dyDescent="0.25">
      <c r="A230" s="343"/>
      <c r="B230" s="252">
        <v>56</v>
      </c>
      <c r="C230" s="273">
        <v>3</v>
      </c>
      <c r="D230" s="263">
        <v>5</v>
      </c>
      <c r="E230" s="263">
        <v>795</v>
      </c>
      <c r="F230" s="273">
        <v>22</v>
      </c>
      <c r="G230" s="259">
        <v>44039</v>
      </c>
      <c r="H230" s="263">
        <v>0</v>
      </c>
      <c r="I230" s="265">
        <v>0</v>
      </c>
      <c r="J230" s="265">
        <v>0</v>
      </c>
      <c r="K230" s="265">
        <v>0</v>
      </c>
      <c r="L230" s="265">
        <v>823</v>
      </c>
      <c r="M230" s="265">
        <f>L230-C230-F230</f>
        <v>798</v>
      </c>
      <c r="N230" s="254">
        <v>792</v>
      </c>
      <c r="O230" s="266">
        <f>N230-M230</f>
        <v>-6</v>
      </c>
    </row>
    <row r="231" spans="1:15" ht="15.75" x14ac:dyDescent="0.25">
      <c r="A231" s="343"/>
      <c r="B231" s="259"/>
      <c r="C231" s="202"/>
      <c r="D231" s="333" t="s">
        <v>122</v>
      </c>
      <c r="E231" s="333"/>
      <c r="F231" s="333"/>
      <c r="G231" s="261" t="s">
        <v>123</v>
      </c>
      <c r="H231" s="263"/>
      <c r="I231" s="263"/>
      <c r="J231" s="263"/>
      <c r="K231" s="263"/>
      <c r="L231" s="263"/>
      <c r="M231" s="263"/>
      <c r="N231" s="263"/>
      <c r="O231" s="203"/>
    </row>
    <row r="232" spans="1:15" ht="15.75" x14ac:dyDescent="0.25">
      <c r="A232" s="343"/>
      <c r="B232" s="334"/>
      <c r="C232" s="335"/>
      <c r="D232" s="262" t="s">
        <v>77</v>
      </c>
      <c r="E232" s="262" t="s">
        <v>78</v>
      </c>
      <c r="F232" s="229" t="s">
        <v>156</v>
      </c>
      <c r="G232" s="320"/>
      <c r="H232" s="320"/>
      <c r="I232" s="320"/>
      <c r="J232" s="320"/>
      <c r="K232" s="320"/>
      <c r="L232" s="320"/>
      <c r="M232" s="320"/>
      <c r="N232" s="320"/>
      <c r="O232" s="203"/>
    </row>
    <row r="233" spans="1:15" ht="15.75" x14ac:dyDescent="0.25">
      <c r="A233" s="343"/>
      <c r="B233" s="336"/>
      <c r="C233" s="337"/>
      <c r="D233" s="263">
        <v>1</v>
      </c>
      <c r="E233" s="263">
        <v>204</v>
      </c>
      <c r="F233" s="273">
        <v>9</v>
      </c>
      <c r="G233" s="259">
        <v>44039</v>
      </c>
      <c r="H233" s="263">
        <v>0</v>
      </c>
      <c r="I233" s="265">
        <v>0</v>
      </c>
      <c r="J233" s="265">
        <v>0</v>
      </c>
      <c r="K233" s="265">
        <v>0</v>
      </c>
      <c r="L233" s="265">
        <v>204</v>
      </c>
      <c r="M233" s="265">
        <f>L233-F233</f>
        <v>195</v>
      </c>
      <c r="N233" s="254">
        <v>195</v>
      </c>
      <c r="O233" s="267">
        <f>N233-M233</f>
        <v>0</v>
      </c>
    </row>
    <row r="234" spans="1:15" ht="15.75" x14ac:dyDescent="0.25">
      <c r="A234" s="321" t="s">
        <v>328</v>
      </c>
      <c r="B234" s="322"/>
      <c r="C234" s="322"/>
      <c r="D234" s="322"/>
      <c r="E234" s="322"/>
      <c r="F234" s="322"/>
      <c r="G234" s="323"/>
      <c r="H234" s="324" t="s">
        <v>5</v>
      </c>
      <c r="I234" s="325"/>
      <c r="J234" s="325"/>
      <c r="K234" s="326"/>
      <c r="L234" s="254">
        <f>L223+L226+L230+L233</f>
        <v>2468</v>
      </c>
      <c r="M234" s="254">
        <f>M223+M226+M230+M233</f>
        <v>2396.5</v>
      </c>
      <c r="N234" s="216">
        <f>N223+N226+N230+N233</f>
        <v>2387</v>
      </c>
      <c r="O234" s="270">
        <f>O223+O226+O230</f>
        <v>-9.5</v>
      </c>
    </row>
    <row r="235" spans="1:15" ht="15.75" x14ac:dyDescent="0.25">
      <c r="A235" s="375"/>
      <c r="B235" s="376"/>
      <c r="C235" s="376"/>
      <c r="D235" s="376"/>
      <c r="E235" s="376"/>
      <c r="F235" s="376"/>
      <c r="G235" s="376"/>
      <c r="H235" s="376"/>
      <c r="I235" s="376"/>
      <c r="J235" s="376"/>
      <c r="K235" s="376"/>
      <c r="L235" s="376"/>
      <c r="M235" s="376"/>
      <c r="N235" s="377"/>
      <c r="O235" s="271">
        <f>O233</f>
        <v>0</v>
      </c>
    </row>
    <row r="236" spans="1:15" ht="15.75" x14ac:dyDescent="0.25">
      <c r="A236" s="201" t="s">
        <v>117</v>
      </c>
      <c r="B236" s="201"/>
      <c r="C236" s="201"/>
      <c r="D236" s="341" t="s">
        <v>118</v>
      </c>
      <c r="E236" s="341"/>
      <c r="F236" s="341"/>
      <c r="G236" s="260" t="s">
        <v>119</v>
      </c>
      <c r="H236" s="201" t="s">
        <v>8</v>
      </c>
      <c r="I236" s="201" t="s">
        <v>120</v>
      </c>
      <c r="J236" s="201" t="s">
        <v>79</v>
      </c>
      <c r="K236" s="201" t="s">
        <v>80</v>
      </c>
      <c r="L236" s="201" t="s">
        <v>121</v>
      </c>
      <c r="M236" s="201" t="s">
        <v>319</v>
      </c>
      <c r="N236" s="201" t="s">
        <v>81</v>
      </c>
      <c r="O236" s="203"/>
    </row>
    <row r="237" spans="1:15" ht="15.75" x14ac:dyDescent="0.25">
      <c r="A237" s="342">
        <v>44039</v>
      </c>
      <c r="B237" s="253" t="s">
        <v>154</v>
      </c>
      <c r="C237" s="262" t="s">
        <v>155</v>
      </c>
      <c r="D237" s="262" t="s">
        <v>77</v>
      </c>
      <c r="E237" s="262" t="s">
        <v>78</v>
      </c>
      <c r="F237" s="229" t="s">
        <v>156</v>
      </c>
      <c r="G237" s="320"/>
      <c r="H237" s="320"/>
      <c r="I237" s="320"/>
      <c r="J237" s="320"/>
      <c r="K237" s="320"/>
      <c r="L237" s="320"/>
      <c r="M237" s="320"/>
      <c r="N237" s="320"/>
      <c r="O237" s="203"/>
    </row>
    <row r="238" spans="1:15" ht="15.75" x14ac:dyDescent="0.25">
      <c r="A238" s="343"/>
      <c r="B238" s="353">
        <v>100</v>
      </c>
      <c r="C238" s="347">
        <v>4</v>
      </c>
      <c r="D238" s="344">
        <v>14</v>
      </c>
      <c r="E238" s="344">
        <v>1386</v>
      </c>
      <c r="F238" s="347">
        <v>34</v>
      </c>
      <c r="G238" s="342">
        <v>44039</v>
      </c>
      <c r="H238" s="344">
        <v>0</v>
      </c>
      <c r="I238" s="330">
        <v>0</v>
      </c>
      <c r="J238" s="330">
        <v>0</v>
      </c>
      <c r="K238" s="330">
        <v>0</v>
      </c>
      <c r="L238" s="330">
        <v>1436</v>
      </c>
      <c r="M238" s="330">
        <f>L238-C238-F238</f>
        <v>1398</v>
      </c>
      <c r="N238" s="265">
        <v>1371</v>
      </c>
      <c r="O238" s="203"/>
    </row>
    <row r="239" spans="1:15" ht="15.75" x14ac:dyDescent="0.25">
      <c r="A239" s="343"/>
      <c r="B239" s="354"/>
      <c r="C239" s="348"/>
      <c r="D239" s="345"/>
      <c r="E239" s="345"/>
      <c r="F239" s="348"/>
      <c r="G239" s="343"/>
      <c r="H239" s="345"/>
      <c r="I239" s="331"/>
      <c r="J239" s="331"/>
      <c r="K239" s="331"/>
      <c r="L239" s="331"/>
      <c r="M239" s="331"/>
      <c r="N239" s="265">
        <v>20</v>
      </c>
      <c r="O239" s="203"/>
    </row>
    <row r="240" spans="1:15" ht="15.75" x14ac:dyDescent="0.25">
      <c r="A240" s="343"/>
      <c r="B240" s="355"/>
      <c r="C240" s="349"/>
      <c r="D240" s="346"/>
      <c r="E240" s="346"/>
      <c r="F240" s="349"/>
      <c r="G240" s="350"/>
      <c r="H240" s="346"/>
      <c r="I240" s="332"/>
      <c r="J240" s="332"/>
      <c r="K240" s="332"/>
      <c r="L240" s="332"/>
      <c r="M240" s="332"/>
      <c r="N240" s="254">
        <f>N238+N239</f>
        <v>1391</v>
      </c>
      <c r="O240" s="266">
        <f>N240-M238</f>
        <v>-7</v>
      </c>
    </row>
    <row r="241" spans="1:15" ht="15.75" x14ac:dyDescent="0.25">
      <c r="A241" s="343"/>
      <c r="B241" s="259"/>
      <c r="C241" s="202"/>
      <c r="D241" s="333" t="s">
        <v>122</v>
      </c>
      <c r="E241" s="333"/>
      <c r="F241" s="333"/>
      <c r="G241" s="261" t="s">
        <v>123</v>
      </c>
      <c r="H241" s="263"/>
      <c r="I241" s="263"/>
      <c r="J241" s="263"/>
      <c r="K241" s="263"/>
      <c r="L241" s="263"/>
      <c r="M241" s="263"/>
      <c r="N241" s="263"/>
      <c r="O241" s="203"/>
    </row>
    <row r="242" spans="1:15" ht="15.75" x14ac:dyDescent="0.25">
      <c r="A242" s="343"/>
      <c r="B242" s="334"/>
      <c r="C242" s="335"/>
      <c r="D242" s="262" t="s">
        <v>77</v>
      </c>
      <c r="E242" s="262" t="s">
        <v>78</v>
      </c>
      <c r="F242" s="229" t="s">
        <v>156</v>
      </c>
      <c r="G242" s="320"/>
      <c r="H242" s="320"/>
      <c r="I242" s="320"/>
      <c r="J242" s="320"/>
      <c r="K242" s="320"/>
      <c r="L242" s="320"/>
      <c r="M242" s="320"/>
      <c r="N242" s="320"/>
      <c r="O242" s="203"/>
    </row>
    <row r="243" spans="1:15" ht="15.75" x14ac:dyDescent="0.25">
      <c r="A243" s="343"/>
      <c r="B243" s="336"/>
      <c r="C243" s="337"/>
      <c r="D243" s="263">
        <v>4</v>
      </c>
      <c r="E243" s="263">
        <v>296</v>
      </c>
      <c r="F243" s="273">
        <v>14</v>
      </c>
      <c r="G243" s="259">
        <v>44040</v>
      </c>
      <c r="H243" s="263">
        <v>0</v>
      </c>
      <c r="I243" s="265">
        <v>0</v>
      </c>
      <c r="J243" s="265">
        <v>0</v>
      </c>
      <c r="K243" s="265">
        <v>0</v>
      </c>
      <c r="L243" s="265">
        <v>296</v>
      </c>
      <c r="M243" s="265">
        <f>L243-F243</f>
        <v>282</v>
      </c>
      <c r="N243" s="254">
        <v>282</v>
      </c>
      <c r="O243" s="267">
        <f>N243-M243</f>
        <v>0</v>
      </c>
    </row>
    <row r="244" spans="1:15" ht="15.75" x14ac:dyDescent="0.25">
      <c r="A244" s="338"/>
      <c r="B244" s="339"/>
      <c r="C244" s="339"/>
      <c r="D244" s="339"/>
      <c r="E244" s="339"/>
      <c r="F244" s="339"/>
      <c r="G244" s="339"/>
      <c r="H244" s="339"/>
      <c r="I244" s="339"/>
      <c r="J244" s="339"/>
      <c r="K244" s="339"/>
      <c r="L244" s="339"/>
      <c r="M244" s="339"/>
      <c r="N244" s="340"/>
      <c r="O244" s="203"/>
    </row>
    <row r="245" spans="1:15" ht="15.75" x14ac:dyDescent="0.25">
      <c r="A245" s="201" t="s">
        <v>117</v>
      </c>
      <c r="B245" s="201"/>
      <c r="C245" s="201"/>
      <c r="D245" s="341" t="s">
        <v>118</v>
      </c>
      <c r="E245" s="341"/>
      <c r="F245" s="341"/>
      <c r="G245" s="260" t="s">
        <v>119</v>
      </c>
      <c r="H245" s="201" t="s">
        <v>8</v>
      </c>
      <c r="I245" s="201" t="s">
        <v>120</v>
      </c>
      <c r="J245" s="201" t="s">
        <v>79</v>
      </c>
      <c r="K245" s="201" t="s">
        <v>80</v>
      </c>
      <c r="L245" s="201" t="s">
        <v>121</v>
      </c>
      <c r="M245" s="201" t="s">
        <v>319</v>
      </c>
      <c r="N245" s="201" t="s">
        <v>81</v>
      </c>
      <c r="O245" s="203"/>
    </row>
    <row r="246" spans="1:15" ht="15.75" x14ac:dyDescent="0.25">
      <c r="A246" s="342">
        <v>44040</v>
      </c>
      <c r="B246" s="253" t="s">
        <v>154</v>
      </c>
      <c r="C246" s="262" t="s">
        <v>155</v>
      </c>
      <c r="D246" s="262" t="s">
        <v>77</v>
      </c>
      <c r="E246" s="262" t="s">
        <v>78</v>
      </c>
      <c r="F246" s="229" t="s">
        <v>156</v>
      </c>
      <c r="G246" s="320"/>
      <c r="H246" s="320"/>
      <c r="I246" s="320"/>
      <c r="J246" s="320"/>
      <c r="K246" s="320"/>
      <c r="L246" s="320"/>
      <c r="M246" s="320"/>
      <c r="N246" s="320"/>
      <c r="O246" s="203"/>
    </row>
    <row r="247" spans="1:15" ht="15.75" x14ac:dyDescent="0.25">
      <c r="A247" s="343"/>
      <c r="B247" s="252">
        <v>100</v>
      </c>
      <c r="C247" s="273">
        <v>3</v>
      </c>
      <c r="D247" s="263">
        <v>6</v>
      </c>
      <c r="E247" s="263">
        <v>1394</v>
      </c>
      <c r="F247" s="273">
        <v>32</v>
      </c>
      <c r="G247" s="259">
        <v>44040</v>
      </c>
      <c r="H247" s="263">
        <v>0</v>
      </c>
      <c r="I247" s="265">
        <v>0</v>
      </c>
      <c r="J247" s="265">
        <v>0</v>
      </c>
      <c r="K247" s="265">
        <v>0</v>
      </c>
      <c r="L247" s="265">
        <v>1444</v>
      </c>
      <c r="M247" s="265">
        <f>L247-C247-F247</f>
        <v>1409</v>
      </c>
      <c r="N247" s="254">
        <v>1410</v>
      </c>
      <c r="O247" s="267">
        <f>N247-M247</f>
        <v>1</v>
      </c>
    </row>
    <row r="248" spans="1:15" ht="15.75" x14ac:dyDescent="0.25">
      <c r="A248" s="343"/>
      <c r="B248" s="259"/>
      <c r="C248" s="202"/>
      <c r="D248" s="333" t="s">
        <v>122</v>
      </c>
      <c r="E248" s="333"/>
      <c r="F248" s="333"/>
      <c r="G248" s="261" t="s">
        <v>123</v>
      </c>
      <c r="H248" s="263"/>
      <c r="I248" s="263"/>
      <c r="J248" s="263"/>
      <c r="K248" s="263"/>
      <c r="L248" s="263"/>
      <c r="M248" s="263"/>
      <c r="N248" s="263"/>
      <c r="O248" s="203"/>
    </row>
    <row r="249" spans="1:15" ht="15.75" x14ac:dyDescent="0.25">
      <c r="A249" s="343"/>
      <c r="B249" s="334"/>
      <c r="C249" s="335"/>
      <c r="D249" s="262" t="s">
        <v>77</v>
      </c>
      <c r="E249" s="262" t="s">
        <v>78</v>
      </c>
      <c r="F249" s="229" t="s">
        <v>156</v>
      </c>
      <c r="G249" s="320"/>
      <c r="H249" s="320"/>
      <c r="I249" s="320"/>
      <c r="J249" s="320"/>
      <c r="K249" s="320"/>
      <c r="L249" s="320"/>
      <c r="M249" s="320"/>
      <c r="N249" s="320"/>
      <c r="O249" s="203"/>
    </row>
    <row r="250" spans="1:15" ht="15.75" x14ac:dyDescent="0.25">
      <c r="A250" s="343"/>
      <c r="B250" s="336"/>
      <c r="C250" s="337"/>
      <c r="D250" s="263">
        <v>6</v>
      </c>
      <c r="E250" s="263">
        <v>294</v>
      </c>
      <c r="F250" s="273">
        <v>14</v>
      </c>
      <c r="G250" s="259">
        <v>44041</v>
      </c>
      <c r="H250" s="263">
        <v>0</v>
      </c>
      <c r="I250" s="265">
        <v>0</v>
      </c>
      <c r="J250" s="265">
        <v>0</v>
      </c>
      <c r="K250" s="265">
        <v>0</v>
      </c>
      <c r="L250" s="265">
        <v>294</v>
      </c>
      <c r="M250" s="265">
        <f>L250-F250</f>
        <v>280</v>
      </c>
      <c r="N250" s="254">
        <v>280</v>
      </c>
      <c r="O250" s="267">
        <f>N250-M250</f>
        <v>0</v>
      </c>
    </row>
    <row r="251" spans="1:15" ht="15.75" x14ac:dyDescent="0.25">
      <c r="A251" s="338"/>
      <c r="B251" s="339"/>
      <c r="C251" s="339"/>
      <c r="D251" s="339"/>
      <c r="E251" s="339"/>
      <c r="F251" s="339"/>
      <c r="G251" s="339"/>
      <c r="H251" s="339"/>
      <c r="I251" s="339"/>
      <c r="J251" s="339"/>
      <c r="K251" s="339"/>
      <c r="L251" s="339"/>
      <c r="M251" s="339"/>
      <c r="N251" s="340"/>
      <c r="O251" s="203"/>
    </row>
    <row r="252" spans="1:15" ht="15.75" x14ac:dyDescent="0.25">
      <c r="A252" s="201" t="s">
        <v>117</v>
      </c>
      <c r="B252" s="201"/>
      <c r="C252" s="201"/>
      <c r="D252" s="341" t="s">
        <v>118</v>
      </c>
      <c r="E252" s="341"/>
      <c r="F252" s="341"/>
      <c r="G252" s="260" t="s">
        <v>119</v>
      </c>
      <c r="H252" s="201" t="s">
        <v>8</v>
      </c>
      <c r="I252" s="201" t="s">
        <v>120</v>
      </c>
      <c r="J252" s="201" t="s">
        <v>79</v>
      </c>
      <c r="K252" s="201" t="s">
        <v>80</v>
      </c>
      <c r="L252" s="201" t="s">
        <v>121</v>
      </c>
      <c r="M252" s="201" t="s">
        <v>319</v>
      </c>
      <c r="N252" s="201" t="s">
        <v>81</v>
      </c>
      <c r="O252" s="203"/>
    </row>
    <row r="253" spans="1:15" ht="15.75" x14ac:dyDescent="0.25">
      <c r="A253" s="342">
        <v>44041</v>
      </c>
      <c r="B253" s="253" t="s">
        <v>154</v>
      </c>
      <c r="C253" s="262" t="s">
        <v>155</v>
      </c>
      <c r="D253" s="262" t="s">
        <v>77</v>
      </c>
      <c r="E253" s="262" t="s">
        <v>78</v>
      </c>
      <c r="F253" s="229" t="s">
        <v>156</v>
      </c>
      <c r="G253" s="320"/>
      <c r="H253" s="320"/>
      <c r="I253" s="320"/>
      <c r="J253" s="320"/>
      <c r="K253" s="320"/>
      <c r="L253" s="320"/>
      <c r="M253" s="320"/>
      <c r="N253" s="320"/>
      <c r="O253" s="203"/>
    </row>
    <row r="254" spans="1:15" ht="15.75" x14ac:dyDescent="0.25">
      <c r="A254" s="343"/>
      <c r="B254" s="252">
        <v>100</v>
      </c>
      <c r="C254" s="273">
        <v>2.5</v>
      </c>
      <c r="D254" s="263">
        <v>17</v>
      </c>
      <c r="E254" s="263">
        <v>1383</v>
      </c>
      <c r="F254" s="273">
        <v>35</v>
      </c>
      <c r="G254" s="259">
        <v>44041</v>
      </c>
      <c r="H254" s="263">
        <v>0</v>
      </c>
      <c r="I254" s="265">
        <v>0</v>
      </c>
      <c r="J254" s="265">
        <v>0</v>
      </c>
      <c r="K254" s="265">
        <v>0</v>
      </c>
      <c r="L254" s="265">
        <v>1433</v>
      </c>
      <c r="M254" s="265">
        <f>L254-C254-F254</f>
        <v>1395.5</v>
      </c>
      <c r="N254" s="254">
        <v>1397</v>
      </c>
      <c r="O254" s="267">
        <f>N254-M254</f>
        <v>1.5</v>
      </c>
    </row>
    <row r="255" spans="1:15" ht="15.75" x14ac:dyDescent="0.25">
      <c r="A255" s="343"/>
      <c r="B255" s="259"/>
      <c r="C255" s="202"/>
      <c r="D255" s="333" t="s">
        <v>122</v>
      </c>
      <c r="E255" s="333"/>
      <c r="F255" s="333"/>
      <c r="G255" s="261" t="s">
        <v>123</v>
      </c>
      <c r="H255" s="263"/>
      <c r="I255" s="263"/>
      <c r="J255" s="263"/>
      <c r="K255" s="263"/>
      <c r="L255" s="263"/>
      <c r="M255" s="263"/>
      <c r="N255" s="263"/>
      <c r="O255" s="203"/>
    </row>
    <row r="256" spans="1:15" ht="15.75" x14ac:dyDescent="0.25">
      <c r="A256" s="343"/>
      <c r="B256" s="334"/>
      <c r="C256" s="335"/>
      <c r="D256" s="262" t="s">
        <v>77</v>
      </c>
      <c r="E256" s="262" t="s">
        <v>78</v>
      </c>
      <c r="F256" s="229" t="s">
        <v>156</v>
      </c>
      <c r="G256" s="320"/>
      <c r="H256" s="320"/>
      <c r="I256" s="320"/>
      <c r="J256" s="320"/>
      <c r="K256" s="320"/>
      <c r="L256" s="320"/>
      <c r="M256" s="320"/>
      <c r="N256" s="320"/>
      <c r="O256" s="203"/>
    </row>
    <row r="257" spans="1:15" ht="15.75" x14ac:dyDescent="0.25">
      <c r="A257" s="343"/>
      <c r="B257" s="336"/>
      <c r="C257" s="337"/>
      <c r="D257" s="344">
        <v>4</v>
      </c>
      <c r="E257" s="344">
        <v>296</v>
      </c>
      <c r="F257" s="347">
        <v>14</v>
      </c>
      <c r="G257" s="342">
        <v>44012</v>
      </c>
      <c r="H257" s="344">
        <v>0</v>
      </c>
      <c r="I257" s="330">
        <v>0</v>
      </c>
      <c r="J257" s="330">
        <v>0</v>
      </c>
      <c r="K257" s="330">
        <v>0</v>
      </c>
      <c r="L257" s="330">
        <v>296</v>
      </c>
      <c r="M257" s="330">
        <f>L257-F257</f>
        <v>282</v>
      </c>
      <c r="N257" s="265">
        <v>262</v>
      </c>
      <c r="O257" s="203"/>
    </row>
    <row r="258" spans="1:15" ht="15.75" x14ac:dyDescent="0.25">
      <c r="A258" s="343"/>
      <c r="B258" s="336"/>
      <c r="C258" s="337"/>
      <c r="D258" s="345"/>
      <c r="E258" s="345"/>
      <c r="F258" s="348"/>
      <c r="G258" s="343"/>
      <c r="H258" s="345"/>
      <c r="I258" s="331"/>
      <c r="J258" s="331"/>
      <c r="K258" s="331"/>
      <c r="L258" s="331"/>
      <c r="M258" s="331"/>
      <c r="N258" s="265">
        <v>20</v>
      </c>
      <c r="O258" s="203"/>
    </row>
    <row r="259" spans="1:15" ht="15.75" x14ac:dyDescent="0.25">
      <c r="A259" s="350"/>
      <c r="B259" s="351"/>
      <c r="C259" s="352"/>
      <c r="D259" s="346"/>
      <c r="E259" s="346"/>
      <c r="F259" s="349"/>
      <c r="G259" s="350"/>
      <c r="H259" s="346"/>
      <c r="I259" s="332"/>
      <c r="J259" s="332"/>
      <c r="K259" s="332"/>
      <c r="L259" s="332"/>
      <c r="M259" s="332"/>
      <c r="N259" s="254">
        <f>N257+N258</f>
        <v>282</v>
      </c>
      <c r="O259" s="267">
        <f>N259-M257</f>
        <v>0</v>
      </c>
    </row>
    <row r="260" spans="1:15" ht="15.75" x14ac:dyDescent="0.25">
      <c r="A260" s="338"/>
      <c r="B260" s="339"/>
      <c r="C260" s="339"/>
      <c r="D260" s="339"/>
      <c r="E260" s="339"/>
      <c r="F260" s="339"/>
      <c r="G260" s="339"/>
      <c r="H260" s="339"/>
      <c r="I260" s="339"/>
      <c r="J260" s="339"/>
      <c r="K260" s="339"/>
      <c r="L260" s="339"/>
      <c r="M260" s="339"/>
      <c r="N260" s="340"/>
      <c r="O260" s="203"/>
    </row>
    <row r="261" spans="1:15" ht="15.75" x14ac:dyDescent="0.25">
      <c r="A261" s="201" t="s">
        <v>117</v>
      </c>
      <c r="B261" s="201"/>
      <c r="C261" s="201"/>
      <c r="D261" s="341" t="s">
        <v>118</v>
      </c>
      <c r="E261" s="341"/>
      <c r="F261" s="341"/>
      <c r="G261" s="260" t="s">
        <v>119</v>
      </c>
      <c r="H261" s="201" t="s">
        <v>8</v>
      </c>
      <c r="I261" s="201" t="s">
        <v>120</v>
      </c>
      <c r="J261" s="201" t="s">
        <v>79</v>
      </c>
      <c r="K261" s="201" t="s">
        <v>80</v>
      </c>
      <c r="L261" s="201" t="s">
        <v>121</v>
      </c>
      <c r="M261" s="201" t="s">
        <v>319</v>
      </c>
      <c r="N261" s="201" t="s">
        <v>81</v>
      </c>
      <c r="O261" s="203"/>
    </row>
    <row r="262" spans="1:15" ht="15.75" x14ac:dyDescent="0.25">
      <c r="A262" s="342">
        <v>44042</v>
      </c>
      <c r="B262" s="253" t="s">
        <v>154</v>
      </c>
      <c r="C262" s="262" t="s">
        <v>155</v>
      </c>
      <c r="D262" s="262" t="s">
        <v>77</v>
      </c>
      <c r="E262" s="262" t="s">
        <v>78</v>
      </c>
      <c r="F262" s="229" t="s">
        <v>156</v>
      </c>
      <c r="G262" s="320"/>
      <c r="H262" s="320"/>
      <c r="I262" s="320"/>
      <c r="J262" s="320"/>
      <c r="K262" s="320"/>
      <c r="L262" s="320"/>
      <c r="M262" s="320"/>
      <c r="N262" s="320"/>
      <c r="O262" s="203"/>
    </row>
    <row r="263" spans="1:15" ht="15.75" x14ac:dyDescent="0.25">
      <c r="A263" s="343"/>
      <c r="B263" s="252">
        <v>100</v>
      </c>
      <c r="C263" s="273">
        <v>4.5</v>
      </c>
      <c r="D263" s="263">
        <v>12</v>
      </c>
      <c r="E263" s="263">
        <v>1388</v>
      </c>
      <c r="F263" s="273">
        <v>33</v>
      </c>
      <c r="G263" s="259">
        <v>44042</v>
      </c>
      <c r="H263" s="263">
        <v>0</v>
      </c>
      <c r="I263" s="265">
        <v>0</v>
      </c>
      <c r="J263" s="265">
        <v>0</v>
      </c>
      <c r="K263" s="265">
        <v>0</v>
      </c>
      <c r="L263" s="265">
        <v>1438</v>
      </c>
      <c r="M263" s="265">
        <f>L263-C263-F263</f>
        <v>1400.5</v>
      </c>
      <c r="N263" s="254">
        <v>1403</v>
      </c>
      <c r="O263" s="267">
        <f>N263-M263</f>
        <v>2.5</v>
      </c>
    </row>
    <row r="264" spans="1:15" ht="15.75" x14ac:dyDescent="0.25">
      <c r="A264" s="343"/>
      <c r="B264" s="259"/>
      <c r="C264" s="202"/>
      <c r="D264" s="333" t="s">
        <v>122</v>
      </c>
      <c r="E264" s="333"/>
      <c r="F264" s="333"/>
      <c r="G264" s="261" t="s">
        <v>123</v>
      </c>
      <c r="H264" s="263"/>
      <c r="I264" s="263"/>
      <c r="J264" s="263"/>
      <c r="K264" s="263"/>
      <c r="L264" s="263"/>
      <c r="M264" s="263"/>
      <c r="N264" s="263"/>
      <c r="O264" s="203"/>
    </row>
    <row r="265" spans="1:15" ht="15.75" x14ac:dyDescent="0.25">
      <c r="A265" s="343"/>
      <c r="B265" s="334"/>
      <c r="C265" s="335"/>
      <c r="D265" s="262" t="s">
        <v>77</v>
      </c>
      <c r="E265" s="262" t="s">
        <v>78</v>
      </c>
      <c r="F265" s="229" t="s">
        <v>156</v>
      </c>
      <c r="G265" s="320"/>
      <c r="H265" s="320"/>
      <c r="I265" s="320"/>
      <c r="J265" s="320"/>
      <c r="K265" s="320"/>
      <c r="L265" s="320"/>
      <c r="M265" s="320"/>
      <c r="N265" s="320"/>
      <c r="O265" s="203"/>
    </row>
    <row r="266" spans="1:15" ht="15.75" x14ac:dyDescent="0.25">
      <c r="A266" s="343"/>
      <c r="B266" s="336"/>
      <c r="C266" s="337"/>
      <c r="D266" s="263">
        <v>4</v>
      </c>
      <c r="E266" s="263">
        <v>296</v>
      </c>
      <c r="F266" s="273">
        <v>8</v>
      </c>
      <c r="G266" s="259">
        <v>44043</v>
      </c>
      <c r="H266" s="263">
        <v>0</v>
      </c>
      <c r="I266" s="265">
        <v>0</v>
      </c>
      <c r="J266" s="265">
        <v>0</v>
      </c>
      <c r="K266" s="265">
        <v>0</v>
      </c>
      <c r="L266" s="265">
        <v>296</v>
      </c>
      <c r="M266" s="265">
        <f>L266-F266</f>
        <v>288</v>
      </c>
      <c r="N266" s="254">
        <v>288</v>
      </c>
      <c r="O266" s="267">
        <f>N266-M266</f>
        <v>0</v>
      </c>
    </row>
    <row r="267" spans="1:15" ht="15.75" x14ac:dyDescent="0.25">
      <c r="A267" s="338"/>
      <c r="B267" s="339"/>
      <c r="C267" s="339"/>
      <c r="D267" s="339"/>
      <c r="E267" s="339"/>
      <c r="F267" s="339"/>
      <c r="G267" s="339"/>
      <c r="H267" s="339"/>
      <c r="I267" s="339"/>
      <c r="J267" s="339"/>
      <c r="K267" s="339"/>
      <c r="L267" s="339"/>
      <c r="M267" s="339"/>
      <c r="N267" s="340"/>
      <c r="O267" s="203"/>
    </row>
    <row r="268" spans="1:15" ht="15.75" x14ac:dyDescent="0.25">
      <c r="A268" s="201" t="s">
        <v>117</v>
      </c>
      <c r="B268" s="201"/>
      <c r="C268" s="201"/>
      <c r="D268" s="341" t="s">
        <v>118</v>
      </c>
      <c r="E268" s="341"/>
      <c r="F268" s="341"/>
      <c r="G268" s="260" t="s">
        <v>119</v>
      </c>
      <c r="H268" s="201" t="s">
        <v>8</v>
      </c>
      <c r="I268" s="201" t="s">
        <v>120</v>
      </c>
      <c r="J268" s="201" t="s">
        <v>79</v>
      </c>
      <c r="K268" s="201" t="s">
        <v>80</v>
      </c>
      <c r="L268" s="201" t="s">
        <v>121</v>
      </c>
      <c r="M268" s="201" t="s">
        <v>319</v>
      </c>
      <c r="N268" s="201" t="s">
        <v>81</v>
      </c>
      <c r="O268" s="203"/>
    </row>
    <row r="269" spans="1:15" ht="15.75" x14ac:dyDescent="0.25">
      <c r="A269" s="342">
        <v>44043</v>
      </c>
      <c r="B269" s="253" t="s">
        <v>154</v>
      </c>
      <c r="C269" s="262" t="s">
        <v>155</v>
      </c>
      <c r="D269" s="262" t="s">
        <v>77</v>
      </c>
      <c r="E269" s="262" t="s">
        <v>78</v>
      </c>
      <c r="F269" s="229" t="s">
        <v>156</v>
      </c>
      <c r="G269" s="320"/>
      <c r="H269" s="320"/>
      <c r="I269" s="320"/>
      <c r="J269" s="320"/>
      <c r="K269" s="320"/>
      <c r="L269" s="320"/>
      <c r="M269" s="320"/>
      <c r="N269" s="320"/>
      <c r="O269" s="203"/>
    </row>
    <row r="270" spans="1:15" ht="15.75" x14ac:dyDescent="0.25">
      <c r="A270" s="343"/>
      <c r="B270" s="252">
        <v>100</v>
      </c>
      <c r="C270" s="273">
        <v>5</v>
      </c>
      <c r="D270" s="263">
        <v>15</v>
      </c>
      <c r="E270" s="263">
        <v>1385</v>
      </c>
      <c r="F270" s="273">
        <v>23</v>
      </c>
      <c r="G270" s="259">
        <v>44043</v>
      </c>
      <c r="H270" s="263">
        <v>0</v>
      </c>
      <c r="I270" s="265">
        <v>0</v>
      </c>
      <c r="J270" s="265">
        <v>0</v>
      </c>
      <c r="K270" s="265">
        <v>0</v>
      </c>
      <c r="L270" s="265">
        <v>1435</v>
      </c>
      <c r="M270" s="265">
        <f>L270-C270-F270</f>
        <v>1407</v>
      </c>
      <c r="N270" s="254">
        <v>1416</v>
      </c>
      <c r="O270" s="267">
        <f>N270-M270</f>
        <v>9</v>
      </c>
    </row>
    <row r="271" spans="1:15" ht="15.75" x14ac:dyDescent="0.25">
      <c r="A271" s="343"/>
      <c r="B271" s="259"/>
      <c r="C271" s="202"/>
      <c r="D271" s="333" t="s">
        <v>122</v>
      </c>
      <c r="E271" s="333"/>
      <c r="F271" s="333"/>
      <c r="G271" s="261" t="s">
        <v>123</v>
      </c>
      <c r="H271" s="263"/>
      <c r="I271" s="263"/>
      <c r="J271" s="263"/>
      <c r="K271" s="263"/>
      <c r="L271" s="263"/>
      <c r="M271" s="263"/>
      <c r="N271" s="263"/>
      <c r="O271" s="203"/>
    </row>
    <row r="272" spans="1:15" ht="15.75" x14ac:dyDescent="0.25">
      <c r="A272" s="343"/>
      <c r="B272" s="334"/>
      <c r="C272" s="335"/>
      <c r="D272" s="262" t="s">
        <v>77</v>
      </c>
      <c r="E272" s="262" t="s">
        <v>78</v>
      </c>
      <c r="F272" s="229" t="s">
        <v>156</v>
      </c>
      <c r="G272" s="320"/>
      <c r="H272" s="320"/>
      <c r="I272" s="320"/>
      <c r="J272" s="320"/>
      <c r="K272" s="320"/>
      <c r="L272" s="320"/>
      <c r="M272" s="320"/>
      <c r="N272" s="320"/>
      <c r="O272" s="203"/>
    </row>
    <row r="273" spans="1:15" ht="15.75" x14ac:dyDescent="0.25">
      <c r="A273" s="343"/>
      <c r="B273" s="336"/>
      <c r="C273" s="337"/>
      <c r="D273" s="263">
        <v>1</v>
      </c>
      <c r="E273" s="263">
        <v>299</v>
      </c>
      <c r="F273" s="273">
        <v>8</v>
      </c>
      <c r="G273" s="274">
        <v>44046</v>
      </c>
      <c r="H273" s="263">
        <v>0</v>
      </c>
      <c r="I273" s="265">
        <v>0</v>
      </c>
      <c r="J273" s="265">
        <v>0</v>
      </c>
      <c r="K273" s="265">
        <v>0</v>
      </c>
      <c r="L273" s="265">
        <v>299</v>
      </c>
      <c r="M273" s="265">
        <f>L273-F273</f>
        <v>291</v>
      </c>
      <c r="N273" s="265">
        <v>0</v>
      </c>
      <c r="O273" s="203">
        <v>0</v>
      </c>
    </row>
    <row r="274" spans="1:15" ht="15.75" x14ac:dyDescent="0.25">
      <c r="A274" s="321" t="s">
        <v>329</v>
      </c>
      <c r="B274" s="322"/>
      <c r="C274" s="322"/>
      <c r="D274" s="322"/>
      <c r="E274" s="322"/>
      <c r="F274" s="322"/>
      <c r="G274" s="323"/>
      <c r="H274" s="324" t="s">
        <v>5</v>
      </c>
      <c r="I274" s="325"/>
      <c r="J274" s="325"/>
      <c r="K274" s="326"/>
      <c r="L274" s="254">
        <f>L238+L243+L247++L250+L254+L257+L263+L266+L270+L273</f>
        <v>8667</v>
      </c>
      <c r="M274" s="254">
        <f>M238+M243+M247++M250+M254+M257+M263+M266+M270+M273</f>
        <v>8433</v>
      </c>
      <c r="N274" s="216">
        <f>N240+N243+N247+N250+N254+N259+N263+N266+N270</f>
        <v>8149</v>
      </c>
      <c r="O274" s="270">
        <f>O240</f>
        <v>-7</v>
      </c>
    </row>
    <row r="275" spans="1:15" ht="15.75" x14ac:dyDescent="0.25">
      <c r="A275" s="321"/>
      <c r="B275" s="322"/>
      <c r="C275" s="322"/>
      <c r="D275" s="322"/>
      <c r="E275" s="322"/>
      <c r="F275" s="322"/>
      <c r="G275" s="322"/>
      <c r="H275" s="322"/>
      <c r="I275" s="322"/>
      <c r="J275" s="322"/>
      <c r="K275" s="322"/>
      <c r="L275" s="322"/>
      <c r="M275" s="322"/>
      <c r="N275" s="323"/>
      <c r="O275" s="271">
        <f>O270+O263+O254+O247</f>
        <v>14</v>
      </c>
    </row>
    <row r="276" spans="1:15" ht="15.75" x14ac:dyDescent="0.25">
      <c r="A276" s="257"/>
      <c r="B276" s="327" t="s">
        <v>82</v>
      </c>
      <c r="C276" s="328"/>
      <c r="D276" s="328"/>
      <c r="E276" s="328"/>
      <c r="F276" s="328"/>
      <c r="G276" s="328"/>
      <c r="H276" s="328"/>
      <c r="I276" s="328"/>
      <c r="J276" s="328"/>
      <c r="K276" s="329"/>
      <c r="L276" s="204">
        <f>L34+L51+L95+L110+L160+L176+L219+L234+L274</f>
        <v>49616.5</v>
      </c>
      <c r="M276" s="204">
        <f>M34+M51+M95+M110+M160+M176+M219+M234+M274</f>
        <v>48208.5</v>
      </c>
      <c r="N276" s="205">
        <f>N7+N34+N51+N95+N110+N160+N176+N219+N234+N274</f>
        <v>48128</v>
      </c>
      <c r="O276" s="203"/>
    </row>
    <row r="277" spans="1:15" ht="15.75" x14ac:dyDescent="0.25">
      <c r="A277" s="363" t="s">
        <v>83</v>
      </c>
      <c r="B277" s="364"/>
      <c r="C277" s="364"/>
      <c r="D277" s="364"/>
      <c r="E277" s="364"/>
      <c r="F277" s="364"/>
      <c r="G277" s="364"/>
      <c r="H277" s="364"/>
      <c r="I277" s="364"/>
      <c r="J277" s="364"/>
      <c r="K277" s="364"/>
      <c r="L277" s="364"/>
      <c r="M277" s="364"/>
      <c r="N277" s="365"/>
      <c r="O277" s="270">
        <f>O274+O234+O219+O160+O110+O95+O34+O204</f>
        <v>-116</v>
      </c>
    </row>
    <row r="278" spans="1:15" ht="15.75" x14ac:dyDescent="0.25">
      <c r="A278" s="366" t="s">
        <v>86</v>
      </c>
      <c r="B278" s="367"/>
      <c r="C278" s="367"/>
      <c r="D278" s="367"/>
      <c r="E278" s="367"/>
      <c r="F278" s="367"/>
      <c r="G278" s="367"/>
      <c r="H278" s="367"/>
      <c r="I278" s="367"/>
      <c r="J278" s="367"/>
      <c r="K278" s="367"/>
      <c r="L278" s="367"/>
      <c r="M278" s="367"/>
      <c r="N278" s="368"/>
      <c r="O278" s="271">
        <f>O275+O235+O220+O161+O111+O96+O35</f>
        <v>56.5</v>
      </c>
    </row>
    <row r="279" spans="1:15" ht="15.75" x14ac:dyDescent="0.25">
      <c r="A279" s="369" t="s">
        <v>124</v>
      </c>
      <c r="B279" s="370"/>
      <c r="C279" s="370"/>
      <c r="D279" s="370"/>
      <c r="E279" s="370"/>
      <c r="F279" s="370"/>
      <c r="G279" s="370"/>
      <c r="H279" s="370"/>
      <c r="I279" s="370"/>
      <c r="J279" s="370"/>
      <c r="K279" s="370"/>
      <c r="L279" s="370"/>
      <c r="M279" s="370"/>
      <c r="N279" s="371"/>
      <c r="O279" s="275">
        <f>O277+O278</f>
        <v>-59.5</v>
      </c>
    </row>
    <row r="280" spans="1:15" ht="15.75" x14ac:dyDescent="0.25">
      <c r="A280" s="369" t="s">
        <v>125</v>
      </c>
      <c r="B280" s="370"/>
      <c r="C280" s="370"/>
      <c r="D280" s="370"/>
      <c r="E280" s="370"/>
      <c r="F280" s="370"/>
      <c r="G280" s="370"/>
      <c r="H280" s="370"/>
      <c r="I280" s="370"/>
      <c r="J280" s="370"/>
      <c r="K280" s="370"/>
      <c r="L280" s="370"/>
      <c r="M280" s="370"/>
      <c r="N280" s="371"/>
      <c r="O280" s="203"/>
    </row>
    <row r="281" spans="1:15" x14ac:dyDescent="0.25">
      <c r="A281" s="372"/>
      <c r="B281" s="373"/>
      <c r="C281" s="373"/>
      <c r="D281" s="373"/>
      <c r="E281" s="373"/>
      <c r="F281" s="373"/>
      <c r="G281" s="373"/>
      <c r="H281" s="373"/>
      <c r="I281" s="373"/>
      <c r="J281" s="373"/>
      <c r="K281" s="373"/>
      <c r="L281" s="373"/>
      <c r="M281" s="373"/>
      <c r="N281" s="374"/>
      <c r="O281" s="203"/>
    </row>
  </sheetData>
  <mergeCells count="456">
    <mergeCell ref="D62:F62"/>
    <mergeCell ref="A61:N61"/>
    <mergeCell ref="A63:A69"/>
    <mergeCell ref="G63:N63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K64:K66"/>
    <mergeCell ref="L64:L66"/>
    <mergeCell ref="M64:M66"/>
    <mergeCell ref="D67:F67"/>
    <mergeCell ref="B68:C69"/>
    <mergeCell ref="G68:N68"/>
    <mergeCell ref="A34:G34"/>
    <mergeCell ref="H34:K34"/>
    <mergeCell ref="A35:N35"/>
    <mergeCell ref="D36:F36"/>
    <mergeCell ref="K41:K43"/>
    <mergeCell ref="L41:L43"/>
    <mergeCell ref="M41:M43"/>
    <mergeCell ref="A3:G3"/>
    <mergeCell ref="A1:N1"/>
    <mergeCell ref="A2:N2"/>
    <mergeCell ref="H3:N3"/>
    <mergeCell ref="A4:A8"/>
    <mergeCell ref="B4:C4"/>
    <mergeCell ref="D4:F4"/>
    <mergeCell ref="B5:C6"/>
    <mergeCell ref="G5:N5"/>
    <mergeCell ref="B7:G7"/>
    <mergeCell ref="H7:K7"/>
    <mergeCell ref="B8:L8"/>
    <mergeCell ref="A18:N18"/>
    <mergeCell ref="D19:F19"/>
    <mergeCell ref="A20:A26"/>
    <mergeCell ref="G20:N20"/>
    <mergeCell ref="B21:B23"/>
    <mergeCell ref="A37:A43"/>
    <mergeCell ref="G37:N37"/>
    <mergeCell ref="D39:F39"/>
    <mergeCell ref="B40:C43"/>
    <mergeCell ref="G40:N40"/>
    <mergeCell ref="D41:D43"/>
    <mergeCell ref="E41:E43"/>
    <mergeCell ref="F41:F43"/>
    <mergeCell ref="G41:G43"/>
    <mergeCell ref="H41:H43"/>
    <mergeCell ref="I41:I43"/>
    <mergeCell ref="J41:J43"/>
    <mergeCell ref="I119:I121"/>
    <mergeCell ref="J119:J121"/>
    <mergeCell ref="K119:K121"/>
    <mergeCell ref="L119:L121"/>
    <mergeCell ref="M119:M121"/>
    <mergeCell ref="A122:N122"/>
    <mergeCell ref="D123:F123"/>
    <mergeCell ref="D125:D127"/>
    <mergeCell ref="E125:E127"/>
    <mergeCell ref="F125:F127"/>
    <mergeCell ref="G125:G127"/>
    <mergeCell ref="H125:H127"/>
    <mergeCell ref="I125:I127"/>
    <mergeCell ref="J125:J127"/>
    <mergeCell ref="K125:K127"/>
    <mergeCell ref="A143:N143"/>
    <mergeCell ref="I146:I148"/>
    <mergeCell ref="J146:J148"/>
    <mergeCell ref="K146:K148"/>
    <mergeCell ref="D132:F132"/>
    <mergeCell ref="A124:A130"/>
    <mergeCell ref="G124:N124"/>
    <mergeCell ref="B125:B127"/>
    <mergeCell ref="C125:C127"/>
    <mergeCell ref="D144:F144"/>
    <mergeCell ref="E139:E142"/>
    <mergeCell ref="F139:F142"/>
    <mergeCell ref="G139:G140"/>
    <mergeCell ref="H139:H140"/>
    <mergeCell ref="I139:I140"/>
    <mergeCell ref="J139:J140"/>
    <mergeCell ref="K139:K140"/>
    <mergeCell ref="L139:L142"/>
    <mergeCell ref="L125:L127"/>
    <mergeCell ref="M125:M127"/>
    <mergeCell ref="D128:F128"/>
    <mergeCell ref="B129:C130"/>
    <mergeCell ref="G129:N129"/>
    <mergeCell ref="A131:N131"/>
    <mergeCell ref="D216:D218"/>
    <mergeCell ref="A163:A167"/>
    <mergeCell ref="G163:N163"/>
    <mergeCell ref="D165:F165"/>
    <mergeCell ref="A160:G160"/>
    <mergeCell ref="H160:K160"/>
    <mergeCell ref="A161:N161"/>
    <mergeCell ref="D162:F162"/>
    <mergeCell ref="B166:C167"/>
    <mergeCell ref="G166:N166"/>
    <mergeCell ref="A168:N168"/>
    <mergeCell ref="D169:F169"/>
    <mergeCell ref="A170:A175"/>
    <mergeCell ref="G170:N170"/>
    <mergeCell ref="B173:C175"/>
    <mergeCell ref="G173:N173"/>
    <mergeCell ref="A176:G176"/>
    <mergeCell ref="H176:K176"/>
    <mergeCell ref="A177:N177"/>
    <mergeCell ref="D172:F172"/>
    <mergeCell ref="D178:F178"/>
    <mergeCell ref="A179:A183"/>
    <mergeCell ref="G179:N179"/>
    <mergeCell ref="B182:C183"/>
    <mergeCell ref="L238:L240"/>
    <mergeCell ref="D228:F228"/>
    <mergeCell ref="D202:F202"/>
    <mergeCell ref="D205:F205"/>
    <mergeCell ref="B206:C207"/>
    <mergeCell ref="A208:N208"/>
    <mergeCell ref="D209:F209"/>
    <mergeCell ref="A210:A218"/>
    <mergeCell ref="G210:N210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L211:L213"/>
    <mergeCell ref="M211:M213"/>
    <mergeCell ref="D214:F214"/>
    <mergeCell ref="B215:C218"/>
    <mergeCell ref="G215:N215"/>
    <mergeCell ref="M257:M259"/>
    <mergeCell ref="A244:N244"/>
    <mergeCell ref="D245:F245"/>
    <mergeCell ref="D231:F231"/>
    <mergeCell ref="D236:F236"/>
    <mergeCell ref="A229:A233"/>
    <mergeCell ref="G229:N229"/>
    <mergeCell ref="B232:C233"/>
    <mergeCell ref="G232:N232"/>
    <mergeCell ref="A234:G234"/>
    <mergeCell ref="H234:K234"/>
    <mergeCell ref="A235:N235"/>
    <mergeCell ref="A237:A243"/>
    <mergeCell ref="G237:N237"/>
    <mergeCell ref="B238:B240"/>
    <mergeCell ref="C238:C240"/>
    <mergeCell ref="D238:D240"/>
    <mergeCell ref="E238:E240"/>
    <mergeCell ref="F238:F240"/>
    <mergeCell ref="G238:G240"/>
    <mergeCell ref="H238:H240"/>
    <mergeCell ref="I238:I240"/>
    <mergeCell ref="J238:J240"/>
    <mergeCell ref="K238:K240"/>
    <mergeCell ref="A277:N277"/>
    <mergeCell ref="A278:N278"/>
    <mergeCell ref="A279:N279"/>
    <mergeCell ref="A280:N280"/>
    <mergeCell ref="A281:N281"/>
    <mergeCell ref="K257:K259"/>
    <mergeCell ref="L257:L259"/>
    <mergeCell ref="D257:D259"/>
    <mergeCell ref="E257:E259"/>
    <mergeCell ref="F257:F259"/>
    <mergeCell ref="G257:G259"/>
    <mergeCell ref="H257:H259"/>
    <mergeCell ref="I257:I259"/>
    <mergeCell ref="J257:J259"/>
    <mergeCell ref="B256:C259"/>
    <mergeCell ref="A267:N267"/>
    <mergeCell ref="D268:F268"/>
    <mergeCell ref="A269:A273"/>
    <mergeCell ref="G269:N269"/>
    <mergeCell ref="D271:F271"/>
    <mergeCell ref="B272:C273"/>
    <mergeCell ref="A253:A259"/>
    <mergeCell ref="G253:N253"/>
    <mergeCell ref="G256:N256"/>
    <mergeCell ref="A9:N9"/>
    <mergeCell ref="D10:F10"/>
    <mergeCell ref="A11:A17"/>
    <mergeCell ref="G11:N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M12:M14"/>
    <mergeCell ref="D15:F15"/>
    <mergeCell ref="B16:C17"/>
    <mergeCell ref="G16:N16"/>
    <mergeCell ref="L21:L23"/>
    <mergeCell ref="M21:M23"/>
    <mergeCell ref="D24:F24"/>
    <mergeCell ref="B25:C26"/>
    <mergeCell ref="G25:N25"/>
    <mergeCell ref="A27:N27"/>
    <mergeCell ref="D28:F28"/>
    <mergeCell ref="A29:A33"/>
    <mergeCell ref="G29:N29"/>
    <mergeCell ref="D31:F31"/>
    <mergeCell ref="B32:C33"/>
    <mergeCell ref="G32:N32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A44:N44"/>
    <mergeCell ref="D45:F45"/>
    <mergeCell ref="A46:A50"/>
    <mergeCell ref="G46:N46"/>
    <mergeCell ref="B49:C50"/>
    <mergeCell ref="G49:N49"/>
    <mergeCell ref="A51:G51"/>
    <mergeCell ref="H51:K51"/>
    <mergeCell ref="A52:N52"/>
    <mergeCell ref="D48:F48"/>
    <mergeCell ref="D53:F53"/>
    <mergeCell ref="A54:A60"/>
    <mergeCell ref="G54:N54"/>
    <mergeCell ref="D56:F56"/>
    <mergeCell ref="B57:C60"/>
    <mergeCell ref="G57:N57"/>
    <mergeCell ref="D58:D60"/>
    <mergeCell ref="E58:E60"/>
    <mergeCell ref="F58:F60"/>
    <mergeCell ref="G58:G60"/>
    <mergeCell ref="H58:H60"/>
    <mergeCell ref="I58:I60"/>
    <mergeCell ref="J58:J60"/>
    <mergeCell ref="K58:K60"/>
    <mergeCell ref="L58:L60"/>
    <mergeCell ref="M58:M60"/>
    <mergeCell ref="A70:N70"/>
    <mergeCell ref="A72:A78"/>
    <mergeCell ref="G72:N72"/>
    <mergeCell ref="B75:C78"/>
    <mergeCell ref="G75:N75"/>
    <mergeCell ref="D76:D78"/>
    <mergeCell ref="E76:E78"/>
    <mergeCell ref="F76:F78"/>
    <mergeCell ref="G76:G78"/>
    <mergeCell ref="H76:H78"/>
    <mergeCell ref="I76:I78"/>
    <mergeCell ref="J76:J78"/>
    <mergeCell ref="K76:K78"/>
    <mergeCell ref="L76:L78"/>
    <mergeCell ref="M76:M78"/>
    <mergeCell ref="D71:F71"/>
    <mergeCell ref="D74:F74"/>
    <mergeCell ref="A79:N79"/>
    <mergeCell ref="D80:F80"/>
    <mergeCell ref="A81:A87"/>
    <mergeCell ref="G81:N81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M82:M84"/>
    <mergeCell ref="D85:F85"/>
    <mergeCell ref="B86:C87"/>
    <mergeCell ref="G86:N86"/>
    <mergeCell ref="A88:N88"/>
    <mergeCell ref="A90:A94"/>
    <mergeCell ref="G90:N90"/>
    <mergeCell ref="B93:C94"/>
    <mergeCell ref="G93:N93"/>
    <mergeCell ref="A95:G95"/>
    <mergeCell ref="H95:K95"/>
    <mergeCell ref="A96:N96"/>
    <mergeCell ref="A98:A102"/>
    <mergeCell ref="G98:N98"/>
    <mergeCell ref="D100:F100"/>
    <mergeCell ref="B101:C102"/>
    <mergeCell ref="G101:N101"/>
    <mergeCell ref="D97:F97"/>
    <mergeCell ref="D89:F89"/>
    <mergeCell ref="D92:F92"/>
    <mergeCell ref="A103:N103"/>
    <mergeCell ref="D104:F104"/>
    <mergeCell ref="A105:A109"/>
    <mergeCell ref="G105:N105"/>
    <mergeCell ref="D107:F107"/>
    <mergeCell ref="B108:C109"/>
    <mergeCell ref="G108:N108"/>
    <mergeCell ref="A110:G110"/>
    <mergeCell ref="H110:K110"/>
    <mergeCell ref="A111:N111"/>
    <mergeCell ref="D112:F112"/>
    <mergeCell ref="A113:A121"/>
    <mergeCell ref="G113:N113"/>
    <mergeCell ref="B114:B116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L114:L116"/>
    <mergeCell ref="M114:M116"/>
    <mergeCell ref="D117:F117"/>
    <mergeCell ref="B118:C121"/>
    <mergeCell ref="G118:N118"/>
    <mergeCell ref="D119:D121"/>
    <mergeCell ref="E119:E121"/>
    <mergeCell ref="F119:F121"/>
    <mergeCell ref="G119:G121"/>
    <mergeCell ref="H119:H121"/>
    <mergeCell ref="A133:A142"/>
    <mergeCell ref="G133:N133"/>
    <mergeCell ref="B134:B136"/>
    <mergeCell ref="C134:C136"/>
    <mergeCell ref="D134:D136"/>
    <mergeCell ref="E134:E136"/>
    <mergeCell ref="F134:F136"/>
    <mergeCell ref="G134:G136"/>
    <mergeCell ref="H134:H136"/>
    <mergeCell ref="I134:I136"/>
    <mergeCell ref="J134:J136"/>
    <mergeCell ref="K134:K136"/>
    <mergeCell ref="L134:L136"/>
    <mergeCell ref="M134:M136"/>
    <mergeCell ref="D137:F137"/>
    <mergeCell ref="B138:C142"/>
    <mergeCell ref="G138:N138"/>
    <mergeCell ref="D139:D142"/>
    <mergeCell ref="M139:M142"/>
    <mergeCell ref="H141:K141"/>
    <mergeCell ref="G142:K142"/>
    <mergeCell ref="L146:L148"/>
    <mergeCell ref="M146:M148"/>
    <mergeCell ref="B150:C152"/>
    <mergeCell ref="G150:N150"/>
    <mergeCell ref="A153:N153"/>
    <mergeCell ref="D154:F154"/>
    <mergeCell ref="A155:A159"/>
    <mergeCell ref="G155:N155"/>
    <mergeCell ref="D157:F157"/>
    <mergeCell ref="B158:C159"/>
    <mergeCell ref="G158:N158"/>
    <mergeCell ref="D149:F149"/>
    <mergeCell ref="A145:A152"/>
    <mergeCell ref="G145:N145"/>
    <mergeCell ref="B146:B148"/>
    <mergeCell ref="C146:C148"/>
    <mergeCell ref="D146:D148"/>
    <mergeCell ref="E146:E148"/>
    <mergeCell ref="F146:F148"/>
    <mergeCell ref="G146:G148"/>
    <mergeCell ref="H146:H148"/>
    <mergeCell ref="G182:N182"/>
    <mergeCell ref="A184:N184"/>
    <mergeCell ref="D185:F185"/>
    <mergeCell ref="A186:A191"/>
    <mergeCell ref="G186:N186"/>
    <mergeCell ref="D188:F188"/>
    <mergeCell ref="B189:C191"/>
    <mergeCell ref="G189:N189"/>
    <mergeCell ref="D181:F181"/>
    <mergeCell ref="A192:N192"/>
    <mergeCell ref="A194:A200"/>
    <mergeCell ref="G194:N194"/>
    <mergeCell ref="G197:N197"/>
    <mergeCell ref="M198:M200"/>
    <mergeCell ref="A201:N201"/>
    <mergeCell ref="A203:A207"/>
    <mergeCell ref="G203:N203"/>
    <mergeCell ref="G206:N206"/>
    <mergeCell ref="D196:F196"/>
    <mergeCell ref="B197:C200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98:L200"/>
    <mergeCell ref="D193:F193"/>
    <mergeCell ref="E216:E218"/>
    <mergeCell ref="F216:F218"/>
    <mergeCell ref="G216:G218"/>
    <mergeCell ref="H216:H218"/>
    <mergeCell ref="I216:I218"/>
    <mergeCell ref="J216:J218"/>
    <mergeCell ref="K216:K218"/>
    <mergeCell ref="L216:L218"/>
    <mergeCell ref="M216:M218"/>
    <mergeCell ref="A219:G219"/>
    <mergeCell ref="H219:K219"/>
    <mergeCell ref="A220:N220"/>
    <mergeCell ref="D221:F221"/>
    <mergeCell ref="A222:A226"/>
    <mergeCell ref="G222:N222"/>
    <mergeCell ref="B225:C226"/>
    <mergeCell ref="G225:N225"/>
    <mergeCell ref="A227:N227"/>
    <mergeCell ref="D224:F224"/>
    <mergeCell ref="G272:N272"/>
    <mergeCell ref="A274:G274"/>
    <mergeCell ref="H274:K274"/>
    <mergeCell ref="A275:N275"/>
    <mergeCell ref="B276:K276"/>
    <mergeCell ref="M238:M240"/>
    <mergeCell ref="D241:F241"/>
    <mergeCell ref="B242:C243"/>
    <mergeCell ref="G242:N242"/>
    <mergeCell ref="A260:N260"/>
    <mergeCell ref="D261:F261"/>
    <mergeCell ref="A262:A266"/>
    <mergeCell ref="G262:N262"/>
    <mergeCell ref="D264:F264"/>
    <mergeCell ref="B265:C266"/>
    <mergeCell ref="G265:N265"/>
    <mergeCell ref="D255:F255"/>
    <mergeCell ref="A246:A250"/>
    <mergeCell ref="G246:N246"/>
    <mergeCell ref="D248:F248"/>
    <mergeCell ref="B249:C250"/>
    <mergeCell ref="G249:N249"/>
    <mergeCell ref="A251:N251"/>
    <mergeCell ref="D252:F252"/>
  </mergeCells>
  <pageMargins left="0.511811024" right="0.511811024" top="0.78740157499999996" bottom="0.78740157499999996" header="0.31496062000000002" footer="0.31496062000000002"/>
  <pageSetup paperSize="9" fitToWidth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opLeftCell="A13" workbookViewId="0">
      <selection activeCell="A6" sqref="A6:H7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61" customWidth="1"/>
    <col min="5" max="5" width="20.5703125" style="85" customWidth="1"/>
    <col min="6" max="6" width="17.85546875" customWidth="1"/>
    <col min="7" max="7" width="17.140625" style="160" customWidth="1"/>
    <col min="8" max="8" width="18" style="63" customWidth="1"/>
  </cols>
  <sheetData>
    <row r="1" spans="1:8" ht="15" customHeight="1" x14ac:dyDescent="0.25">
      <c r="A1" s="428" t="s">
        <v>66</v>
      </c>
      <c r="B1" s="429"/>
      <c r="C1" s="429"/>
      <c r="D1" s="429"/>
      <c r="E1" s="429"/>
      <c r="F1" s="429"/>
      <c r="G1" s="429"/>
      <c r="H1" s="430"/>
    </row>
    <row r="2" spans="1:8" ht="15" customHeight="1" x14ac:dyDescent="0.25">
      <c r="A2" s="431"/>
      <c r="B2" s="432"/>
      <c r="C2" s="432"/>
      <c r="D2" s="432"/>
      <c r="E2" s="432"/>
      <c r="F2" s="432"/>
      <c r="G2" s="432"/>
      <c r="H2" s="433"/>
    </row>
    <row r="3" spans="1:8" ht="15" customHeight="1" x14ac:dyDescent="0.25">
      <c r="A3" s="431"/>
      <c r="B3" s="432"/>
      <c r="C3" s="432"/>
      <c r="D3" s="432"/>
      <c r="E3" s="432"/>
      <c r="F3" s="432"/>
      <c r="G3" s="432"/>
      <c r="H3" s="433"/>
    </row>
    <row r="4" spans="1:8" ht="15" customHeight="1" x14ac:dyDescent="0.25">
      <c r="A4" s="431"/>
      <c r="B4" s="432"/>
      <c r="C4" s="432"/>
      <c r="D4" s="432"/>
      <c r="E4" s="432"/>
      <c r="F4" s="432"/>
      <c r="G4" s="432"/>
      <c r="H4" s="433"/>
    </row>
    <row r="5" spans="1:8" ht="37.5" customHeight="1" thickBot="1" x14ac:dyDescent="0.3">
      <c r="A5" s="434"/>
      <c r="B5" s="435"/>
      <c r="C5" s="435"/>
      <c r="D5" s="435"/>
      <c r="E5" s="435"/>
      <c r="F5" s="435"/>
      <c r="G5" s="435"/>
      <c r="H5" s="436"/>
    </row>
    <row r="6" spans="1:8" ht="15" customHeight="1" x14ac:dyDescent="0.25">
      <c r="A6" s="437" t="s">
        <v>275</v>
      </c>
      <c r="B6" s="437"/>
      <c r="C6" s="437"/>
      <c r="D6" s="437"/>
      <c r="E6" s="437"/>
      <c r="F6" s="437"/>
      <c r="G6" s="437"/>
      <c r="H6" s="437"/>
    </row>
    <row r="7" spans="1:8" ht="15" customHeight="1" x14ac:dyDescent="0.25">
      <c r="A7" s="438"/>
      <c r="B7" s="438"/>
      <c r="C7" s="438"/>
      <c r="D7" s="438"/>
      <c r="E7" s="438"/>
      <c r="F7" s="438"/>
      <c r="G7" s="438"/>
      <c r="H7" s="438"/>
    </row>
    <row r="8" spans="1:8" ht="15" customHeight="1" thickBot="1" x14ac:dyDescent="0.3">
      <c r="A8" s="40"/>
      <c r="B8" s="40"/>
      <c r="C8" s="40"/>
      <c r="D8" s="47"/>
      <c r="E8" s="71"/>
      <c r="F8" s="40"/>
      <c r="G8" s="152"/>
      <c r="H8" s="64"/>
    </row>
    <row r="9" spans="1:8" ht="15" customHeight="1" x14ac:dyDescent="0.25">
      <c r="A9" s="120" t="s">
        <v>56</v>
      </c>
      <c r="B9" s="41"/>
      <c r="C9" s="41"/>
      <c r="D9" s="48"/>
      <c r="E9" s="72"/>
      <c r="F9" s="38"/>
      <c r="G9" s="153"/>
      <c r="H9" s="65"/>
    </row>
    <row r="10" spans="1:8" ht="15" customHeight="1" x14ac:dyDescent="0.25">
      <c r="A10" s="121" t="s">
        <v>34</v>
      </c>
      <c r="B10" s="39"/>
      <c r="C10" s="39"/>
      <c r="D10" s="47"/>
      <c r="E10" s="71"/>
      <c r="F10" s="40"/>
      <c r="G10" s="152"/>
      <c r="H10" s="66"/>
    </row>
    <row r="11" spans="1:8" ht="13.5" customHeight="1" x14ac:dyDescent="0.25">
      <c r="A11" s="121" t="s">
        <v>57</v>
      </c>
      <c r="B11" s="39"/>
      <c r="C11" s="39"/>
      <c r="D11" s="47"/>
      <c r="E11" s="71"/>
      <c r="F11" s="40"/>
      <c r="G11" s="152"/>
      <c r="H11" s="67"/>
    </row>
    <row r="12" spans="1:8" x14ac:dyDescent="0.25">
      <c r="A12" s="121" t="s">
        <v>58</v>
      </c>
      <c r="B12" s="39"/>
      <c r="C12" s="39"/>
      <c r="D12" s="47"/>
      <c r="E12" s="71"/>
      <c r="F12" s="40"/>
      <c r="G12" s="152"/>
      <c r="H12" s="67"/>
    </row>
    <row r="13" spans="1:8" ht="16.5" thickBot="1" x14ac:dyDescent="0.3">
      <c r="A13" s="122" t="s">
        <v>37</v>
      </c>
      <c r="B13" s="42"/>
      <c r="C13" s="42"/>
      <c r="D13" s="49"/>
      <c r="E13" s="73"/>
      <c r="F13" s="43"/>
      <c r="G13" s="154"/>
      <c r="H13" s="68"/>
    </row>
    <row r="14" spans="1:8" ht="24" customHeight="1" thickBot="1" x14ac:dyDescent="0.3">
      <c r="A14" s="387" t="s">
        <v>59</v>
      </c>
      <c r="B14" s="388"/>
      <c r="C14" s="388"/>
      <c r="D14" s="388"/>
      <c r="E14" s="388"/>
      <c r="F14" s="388"/>
      <c r="G14" s="388"/>
      <c r="H14" s="388"/>
    </row>
    <row r="15" spans="1:8" ht="15" customHeight="1" x14ac:dyDescent="0.25">
      <c r="A15" s="389" t="s">
        <v>21</v>
      </c>
      <c r="B15" s="391" t="s">
        <v>9</v>
      </c>
      <c r="C15" s="393" t="s">
        <v>22</v>
      </c>
      <c r="D15" s="395" t="s">
        <v>11</v>
      </c>
      <c r="E15" s="397" t="s">
        <v>158</v>
      </c>
      <c r="F15" s="399" t="s">
        <v>13</v>
      </c>
      <c r="G15" s="401" t="s">
        <v>23</v>
      </c>
      <c r="H15" s="403" t="s">
        <v>27</v>
      </c>
    </row>
    <row r="16" spans="1:8" ht="45.75" customHeight="1" x14ac:dyDescent="0.25">
      <c r="A16" s="390"/>
      <c r="B16" s="392"/>
      <c r="C16" s="394"/>
      <c r="D16" s="396"/>
      <c r="E16" s="398"/>
      <c r="F16" s="400"/>
      <c r="G16" s="402"/>
      <c r="H16" s="404"/>
    </row>
    <row r="17" spans="1:8" x14ac:dyDescent="0.25">
      <c r="A17" s="405"/>
      <c r="B17" s="44" t="s">
        <v>139</v>
      </c>
      <c r="C17" s="44" t="s">
        <v>68</v>
      </c>
      <c r="D17" s="51">
        <v>1590</v>
      </c>
      <c r="E17" s="13">
        <v>43983</v>
      </c>
      <c r="F17" s="26" t="s">
        <v>44</v>
      </c>
      <c r="G17" s="406"/>
      <c r="H17" s="407"/>
    </row>
    <row r="18" spans="1:8" x14ac:dyDescent="0.25">
      <c r="A18" s="405"/>
      <c r="B18" s="44" t="s">
        <v>105</v>
      </c>
      <c r="C18" s="44" t="s">
        <v>68</v>
      </c>
      <c r="D18" s="51">
        <v>1536</v>
      </c>
      <c r="E18" s="13">
        <v>44018</v>
      </c>
      <c r="F18" s="26" t="s">
        <v>44</v>
      </c>
      <c r="G18" s="406"/>
      <c r="H18" s="407"/>
    </row>
    <row r="19" spans="1:8" x14ac:dyDescent="0.25">
      <c r="A19" s="405"/>
      <c r="B19" s="44" t="s">
        <v>45</v>
      </c>
      <c r="C19" s="44" t="s">
        <v>68</v>
      </c>
      <c r="D19" s="51">
        <v>1271</v>
      </c>
      <c r="E19" s="13">
        <v>44018</v>
      </c>
      <c r="F19" s="26" t="s">
        <v>44</v>
      </c>
      <c r="G19" s="406"/>
      <c r="H19" s="407"/>
    </row>
    <row r="20" spans="1:8" x14ac:dyDescent="0.25">
      <c r="A20" s="405"/>
      <c r="B20" s="44" t="s">
        <v>46</v>
      </c>
      <c r="C20" s="44" t="s">
        <v>68</v>
      </c>
      <c r="D20" s="51">
        <v>1230.8</v>
      </c>
      <c r="E20" s="13">
        <v>44018</v>
      </c>
      <c r="F20" s="26" t="s">
        <v>44</v>
      </c>
      <c r="G20" s="406"/>
      <c r="H20" s="407"/>
    </row>
    <row r="21" spans="1:8" x14ac:dyDescent="0.25">
      <c r="A21" s="405"/>
      <c r="B21" s="44" t="s">
        <v>60</v>
      </c>
      <c r="C21" s="44" t="s">
        <v>68</v>
      </c>
      <c r="D21" s="51">
        <v>1436.1</v>
      </c>
      <c r="E21" s="13">
        <v>44018</v>
      </c>
      <c r="F21" s="26" t="s">
        <v>44</v>
      </c>
      <c r="G21" s="406"/>
      <c r="H21" s="407"/>
    </row>
    <row r="22" spans="1:8" x14ac:dyDescent="0.25">
      <c r="A22" s="405"/>
      <c r="B22" s="44" t="s">
        <v>89</v>
      </c>
      <c r="C22" s="44" t="s">
        <v>68</v>
      </c>
      <c r="D22" s="51">
        <v>767</v>
      </c>
      <c r="E22" s="13">
        <v>44018</v>
      </c>
      <c r="F22" s="26" t="s">
        <v>44</v>
      </c>
      <c r="G22" s="406"/>
      <c r="H22" s="407"/>
    </row>
    <row r="23" spans="1:8" x14ac:dyDescent="0.25">
      <c r="A23" s="405"/>
      <c r="B23" s="44" t="s">
        <v>99</v>
      </c>
      <c r="C23" s="44" t="s">
        <v>68</v>
      </c>
      <c r="D23" s="51">
        <v>1210</v>
      </c>
      <c r="E23" s="13">
        <v>44018</v>
      </c>
      <c r="F23" s="26" t="s">
        <v>44</v>
      </c>
      <c r="G23" s="406"/>
      <c r="H23" s="407"/>
    </row>
    <row r="24" spans="1:8" x14ac:dyDescent="0.25">
      <c r="A24" s="405"/>
      <c r="B24" s="44" t="s">
        <v>106</v>
      </c>
      <c r="C24" s="44" t="s">
        <v>68</v>
      </c>
      <c r="D24" s="51">
        <v>1385.8</v>
      </c>
      <c r="E24" s="13">
        <v>44018</v>
      </c>
      <c r="F24" s="26" t="s">
        <v>44</v>
      </c>
      <c r="G24" s="406"/>
      <c r="H24" s="407"/>
    </row>
    <row r="25" spans="1:8" x14ac:dyDescent="0.25">
      <c r="A25" s="405"/>
      <c r="B25" s="44" t="s">
        <v>188</v>
      </c>
      <c r="C25" s="44" t="s">
        <v>189</v>
      </c>
      <c r="D25" s="51">
        <v>140.80000000000001</v>
      </c>
      <c r="E25" s="13">
        <v>44018</v>
      </c>
      <c r="F25" s="26" t="s">
        <v>44</v>
      </c>
      <c r="G25" s="406"/>
      <c r="H25" s="407"/>
    </row>
    <row r="26" spans="1:8" x14ac:dyDescent="0.25">
      <c r="A26" s="405"/>
      <c r="B26" s="44" t="s">
        <v>47</v>
      </c>
      <c r="C26" s="44" t="s">
        <v>68</v>
      </c>
      <c r="D26" s="51">
        <v>3062.7</v>
      </c>
      <c r="E26" s="13">
        <v>44018</v>
      </c>
      <c r="F26" s="26" t="s">
        <v>44</v>
      </c>
      <c r="G26" s="406"/>
      <c r="H26" s="407"/>
    </row>
    <row r="27" spans="1:8" x14ac:dyDescent="0.25">
      <c r="A27" s="405"/>
      <c r="B27" s="44" t="s">
        <v>115</v>
      </c>
      <c r="C27" s="44" t="s">
        <v>68</v>
      </c>
      <c r="D27" s="51">
        <v>1435.8</v>
      </c>
      <c r="E27" s="13">
        <v>44018</v>
      </c>
      <c r="F27" s="26" t="s">
        <v>44</v>
      </c>
      <c r="G27" s="406"/>
      <c r="H27" s="407"/>
    </row>
    <row r="28" spans="1:8" x14ac:dyDescent="0.25">
      <c r="A28" s="405"/>
      <c r="B28" s="44" t="s">
        <v>112</v>
      </c>
      <c r="C28" s="44" t="s">
        <v>68</v>
      </c>
      <c r="D28" s="51">
        <v>1304.8</v>
      </c>
      <c r="E28" s="13">
        <v>44018</v>
      </c>
      <c r="F28" s="26" t="s">
        <v>44</v>
      </c>
      <c r="G28" s="406"/>
      <c r="H28" s="407"/>
    </row>
    <row r="29" spans="1:8" x14ac:dyDescent="0.25">
      <c r="A29" s="405"/>
      <c r="B29" s="5" t="s">
        <v>48</v>
      </c>
      <c r="C29" s="44" t="s">
        <v>68</v>
      </c>
      <c r="D29" s="51">
        <v>1588.8</v>
      </c>
      <c r="E29" s="13">
        <v>44018</v>
      </c>
      <c r="F29" s="6" t="s">
        <v>44</v>
      </c>
      <c r="G29" s="406"/>
      <c r="H29" s="407"/>
    </row>
    <row r="30" spans="1:8" x14ac:dyDescent="0.25">
      <c r="A30" s="405"/>
      <c r="B30" s="44" t="s">
        <v>145</v>
      </c>
      <c r="C30" s="44" t="s">
        <v>159</v>
      </c>
      <c r="D30" s="51">
        <v>1288.25</v>
      </c>
      <c r="E30" s="13">
        <v>44018</v>
      </c>
      <c r="F30" s="26" t="s">
        <v>44</v>
      </c>
      <c r="G30" s="406"/>
      <c r="H30" s="407"/>
    </row>
    <row r="31" spans="1:8" x14ac:dyDescent="0.25">
      <c r="A31" s="405"/>
      <c r="B31" s="44" t="s">
        <v>73</v>
      </c>
      <c r="C31" s="44" t="s">
        <v>68</v>
      </c>
      <c r="D31" s="51">
        <v>2997</v>
      </c>
      <c r="E31" s="13">
        <v>44018</v>
      </c>
      <c r="F31" s="26" t="s">
        <v>44</v>
      </c>
      <c r="G31" s="406"/>
      <c r="H31" s="407"/>
    </row>
    <row r="32" spans="1:8" x14ac:dyDescent="0.25">
      <c r="A32" s="405"/>
      <c r="B32" s="44" t="s">
        <v>147</v>
      </c>
      <c r="C32" s="44" t="s">
        <v>159</v>
      </c>
      <c r="D32" s="51">
        <v>605.5</v>
      </c>
      <c r="E32" s="13">
        <v>44018</v>
      </c>
      <c r="F32" s="26" t="s">
        <v>44</v>
      </c>
      <c r="G32" s="406"/>
      <c r="H32" s="407"/>
    </row>
    <row r="33" spans="1:8" x14ac:dyDescent="0.25">
      <c r="A33" s="405"/>
      <c r="B33" s="5" t="s">
        <v>49</v>
      </c>
      <c r="C33" s="44" t="s">
        <v>68</v>
      </c>
      <c r="D33" s="51">
        <v>1408</v>
      </c>
      <c r="E33" s="13">
        <v>44018</v>
      </c>
      <c r="F33" s="6" t="s">
        <v>44</v>
      </c>
      <c r="G33" s="406"/>
      <c r="H33" s="407"/>
    </row>
    <row r="34" spans="1:8" x14ac:dyDescent="0.25">
      <c r="A34" s="405"/>
      <c r="B34" s="5" t="s">
        <v>61</v>
      </c>
      <c r="C34" s="44" t="s">
        <v>68</v>
      </c>
      <c r="D34" s="51">
        <v>1488</v>
      </c>
      <c r="E34" s="46">
        <v>44018</v>
      </c>
      <c r="F34" s="5" t="s">
        <v>44</v>
      </c>
      <c r="G34" s="406"/>
      <c r="H34" s="407"/>
    </row>
    <row r="35" spans="1:8" x14ac:dyDescent="0.25">
      <c r="A35" s="405"/>
      <c r="B35" s="5" t="s">
        <v>71</v>
      </c>
      <c r="C35" s="44" t="s">
        <v>68</v>
      </c>
      <c r="D35" s="51">
        <v>2413.8000000000002</v>
      </c>
      <c r="E35" s="46">
        <v>44018</v>
      </c>
      <c r="F35" s="5" t="s">
        <v>44</v>
      </c>
      <c r="G35" s="406"/>
      <c r="H35" s="407"/>
    </row>
    <row r="36" spans="1:8" x14ac:dyDescent="0.25">
      <c r="A36" s="405"/>
      <c r="B36" s="44" t="s">
        <v>71</v>
      </c>
      <c r="C36" s="44" t="s">
        <v>189</v>
      </c>
      <c r="D36" s="51">
        <v>96.8</v>
      </c>
      <c r="E36" s="46">
        <v>44018</v>
      </c>
      <c r="F36" s="44" t="s">
        <v>44</v>
      </c>
      <c r="G36" s="406"/>
      <c r="H36" s="407"/>
    </row>
    <row r="37" spans="1:8" x14ac:dyDescent="0.25">
      <c r="A37" s="405"/>
      <c r="B37" s="44" t="s">
        <v>74</v>
      </c>
      <c r="C37" s="44" t="s">
        <v>68</v>
      </c>
      <c r="D37" s="51">
        <v>1588.8</v>
      </c>
      <c r="E37" s="46">
        <v>44018</v>
      </c>
      <c r="F37" s="44" t="s">
        <v>44</v>
      </c>
      <c r="G37" s="406"/>
      <c r="H37" s="407"/>
    </row>
    <row r="38" spans="1:8" x14ac:dyDescent="0.25">
      <c r="A38" s="405"/>
      <c r="B38" s="44" t="s">
        <v>91</v>
      </c>
      <c r="C38" s="44" t="s">
        <v>90</v>
      </c>
      <c r="D38" s="51">
        <v>600</v>
      </c>
      <c r="E38" s="46">
        <v>44018</v>
      </c>
      <c r="F38" s="44" t="s">
        <v>44</v>
      </c>
      <c r="G38" s="406"/>
      <c r="H38" s="407"/>
    </row>
    <row r="39" spans="1:8" x14ac:dyDescent="0.25">
      <c r="A39" s="405"/>
      <c r="B39" s="44" t="s">
        <v>190</v>
      </c>
      <c r="C39" s="44" t="s">
        <v>68</v>
      </c>
      <c r="D39" s="51">
        <v>480.3</v>
      </c>
      <c r="E39" s="46">
        <v>44018</v>
      </c>
      <c r="F39" s="44" t="s">
        <v>44</v>
      </c>
      <c r="G39" s="406"/>
      <c r="H39" s="407"/>
    </row>
    <row r="40" spans="1:8" x14ac:dyDescent="0.25">
      <c r="A40" s="405"/>
      <c r="B40" s="44" t="s">
        <v>85</v>
      </c>
      <c r="C40" s="44" t="s">
        <v>68</v>
      </c>
      <c r="D40" s="51">
        <v>1534.8</v>
      </c>
      <c r="E40" s="46">
        <v>44018</v>
      </c>
      <c r="F40" s="44" t="s">
        <v>44</v>
      </c>
      <c r="G40" s="406"/>
      <c r="H40" s="407"/>
    </row>
    <row r="41" spans="1:8" x14ac:dyDescent="0.25">
      <c r="A41" s="405"/>
      <c r="B41" s="44" t="s">
        <v>111</v>
      </c>
      <c r="C41" s="44" t="s">
        <v>68</v>
      </c>
      <c r="D41" s="51">
        <v>1781.8</v>
      </c>
      <c r="E41" s="46">
        <v>44018</v>
      </c>
      <c r="F41" s="44" t="s">
        <v>44</v>
      </c>
      <c r="G41" s="406"/>
      <c r="H41" s="407"/>
    </row>
    <row r="42" spans="1:8" x14ac:dyDescent="0.25">
      <c r="A42" s="405"/>
      <c r="B42" s="5" t="s">
        <v>50</v>
      </c>
      <c r="C42" s="44" t="s">
        <v>68</v>
      </c>
      <c r="D42" s="51">
        <v>1426.8</v>
      </c>
      <c r="E42" s="46">
        <v>44018</v>
      </c>
      <c r="F42" s="5" t="s">
        <v>44</v>
      </c>
      <c r="G42" s="406"/>
      <c r="H42" s="407"/>
    </row>
    <row r="43" spans="1:8" x14ac:dyDescent="0.25">
      <c r="A43" s="405"/>
      <c r="B43" s="142" t="s">
        <v>51</v>
      </c>
      <c r="C43" s="44" t="s">
        <v>68</v>
      </c>
      <c r="D43" s="143">
        <v>1524.8</v>
      </c>
      <c r="E43" s="144">
        <v>44018</v>
      </c>
      <c r="F43" s="142" t="s">
        <v>44</v>
      </c>
      <c r="G43" s="406"/>
      <c r="H43" s="407"/>
    </row>
    <row r="44" spans="1:8" x14ac:dyDescent="0.25">
      <c r="A44" s="405"/>
      <c r="B44" s="142" t="s">
        <v>140</v>
      </c>
      <c r="C44" s="44" t="s">
        <v>90</v>
      </c>
      <c r="D44" s="143">
        <v>600</v>
      </c>
      <c r="E44" s="144">
        <v>44018</v>
      </c>
      <c r="F44" s="142" t="s">
        <v>44</v>
      </c>
      <c r="G44" s="406"/>
      <c r="H44" s="407"/>
    </row>
    <row r="45" spans="1:8" x14ac:dyDescent="0.25">
      <c r="A45" s="405"/>
      <c r="B45" s="142" t="s">
        <v>107</v>
      </c>
      <c r="C45" s="44" t="s">
        <v>68</v>
      </c>
      <c r="D45" s="143">
        <v>1291</v>
      </c>
      <c r="E45" s="144">
        <v>44018</v>
      </c>
      <c r="F45" s="142" t="s">
        <v>44</v>
      </c>
      <c r="G45" s="406"/>
      <c r="H45" s="407"/>
    </row>
    <row r="46" spans="1:8" x14ac:dyDescent="0.25">
      <c r="A46" s="405"/>
      <c r="B46" s="142" t="s">
        <v>136</v>
      </c>
      <c r="C46" s="44" t="s">
        <v>90</v>
      </c>
      <c r="D46" s="143">
        <v>600</v>
      </c>
      <c r="E46" s="144">
        <v>44018</v>
      </c>
      <c r="F46" s="142" t="s">
        <v>44</v>
      </c>
      <c r="G46" s="406"/>
      <c r="H46" s="407"/>
    </row>
    <row r="47" spans="1:8" x14ac:dyDescent="0.25">
      <c r="A47" s="405"/>
      <c r="B47" s="142" t="s">
        <v>72</v>
      </c>
      <c r="C47" s="44" t="s">
        <v>109</v>
      </c>
      <c r="D47" s="143">
        <v>3537.68</v>
      </c>
      <c r="E47" s="144">
        <v>44019</v>
      </c>
      <c r="F47" s="142" t="s">
        <v>52</v>
      </c>
      <c r="G47" s="406"/>
      <c r="H47" s="407"/>
    </row>
    <row r="48" spans="1:8" x14ac:dyDescent="0.25">
      <c r="A48" s="405"/>
      <c r="B48" s="142" t="s">
        <v>276</v>
      </c>
      <c r="C48" s="142" t="s">
        <v>272</v>
      </c>
      <c r="D48" s="143">
        <v>229.91</v>
      </c>
      <c r="E48" s="144">
        <v>44029</v>
      </c>
      <c r="F48" s="142" t="s">
        <v>52</v>
      </c>
      <c r="G48" s="406"/>
      <c r="H48" s="407"/>
    </row>
    <row r="49" spans="1:8" x14ac:dyDescent="0.25">
      <c r="A49" s="405"/>
      <c r="B49" s="142" t="s">
        <v>72</v>
      </c>
      <c r="C49" s="142" t="s">
        <v>160</v>
      </c>
      <c r="D49" s="143">
        <v>615.41</v>
      </c>
      <c r="E49" s="144">
        <v>44029</v>
      </c>
      <c r="F49" s="142" t="s">
        <v>52</v>
      </c>
      <c r="G49" s="406"/>
      <c r="H49" s="407"/>
    </row>
    <row r="50" spans="1:8" x14ac:dyDescent="0.25">
      <c r="A50" s="405"/>
      <c r="B50" s="142" t="s">
        <v>72</v>
      </c>
      <c r="C50" s="142" t="s">
        <v>277</v>
      </c>
      <c r="D50" s="143">
        <v>442.24</v>
      </c>
      <c r="E50" s="144">
        <v>44029</v>
      </c>
      <c r="F50" s="142" t="s">
        <v>52</v>
      </c>
      <c r="G50" s="406"/>
      <c r="H50" s="407"/>
    </row>
    <row r="51" spans="1:8" x14ac:dyDescent="0.25">
      <c r="A51" s="405"/>
      <c r="B51" s="142" t="s">
        <v>72</v>
      </c>
      <c r="C51" s="142" t="s">
        <v>100</v>
      </c>
      <c r="D51" s="143">
        <v>14655.89</v>
      </c>
      <c r="E51" s="144">
        <v>44029</v>
      </c>
      <c r="F51" s="142" t="s">
        <v>52</v>
      </c>
      <c r="G51" s="406"/>
      <c r="H51" s="407"/>
    </row>
    <row r="52" spans="1:8" x14ac:dyDescent="0.25">
      <c r="A52" s="405"/>
      <c r="B52" s="142" t="s">
        <v>107</v>
      </c>
      <c r="C52" s="142" t="s">
        <v>143</v>
      </c>
      <c r="D52" s="143">
        <v>3819.6</v>
      </c>
      <c r="E52" s="144">
        <v>44042</v>
      </c>
      <c r="F52" s="142" t="s">
        <v>44</v>
      </c>
      <c r="G52" s="406"/>
      <c r="H52" s="407"/>
    </row>
    <row r="53" spans="1:8" x14ac:dyDescent="0.25">
      <c r="A53" s="405"/>
      <c r="B53" s="142" t="s">
        <v>278</v>
      </c>
      <c r="C53" s="142" t="s">
        <v>109</v>
      </c>
      <c r="D53" s="143">
        <v>488.78</v>
      </c>
      <c r="E53" s="144">
        <v>44042</v>
      </c>
      <c r="F53" s="142" t="s">
        <v>52</v>
      </c>
      <c r="G53" s="406"/>
      <c r="H53" s="407"/>
    </row>
    <row r="54" spans="1:8" x14ac:dyDescent="0.25">
      <c r="A54" s="405"/>
      <c r="B54" s="142"/>
      <c r="C54" s="142"/>
      <c r="D54" s="143"/>
      <c r="E54" s="144"/>
      <c r="F54" s="142"/>
      <c r="G54" s="406"/>
      <c r="H54" s="407"/>
    </row>
    <row r="55" spans="1:8" x14ac:dyDescent="0.25">
      <c r="A55" s="405"/>
      <c r="B55" s="142"/>
      <c r="C55" s="142"/>
      <c r="D55" s="143"/>
      <c r="E55" s="144"/>
      <c r="F55" s="142"/>
      <c r="G55" s="406"/>
      <c r="H55" s="407"/>
    </row>
    <row r="56" spans="1:8" x14ac:dyDescent="0.25">
      <c r="A56" s="405"/>
      <c r="B56" s="142"/>
      <c r="C56" s="142"/>
      <c r="D56" s="143"/>
      <c r="E56" s="144"/>
      <c r="F56" s="142"/>
      <c r="G56" s="406"/>
      <c r="H56" s="407"/>
    </row>
    <row r="57" spans="1:8" ht="16.5" thickBot="1" x14ac:dyDescent="0.3">
      <c r="A57" s="9"/>
      <c r="B57" s="10"/>
      <c r="C57" s="10"/>
      <c r="D57" s="86">
        <f>SUM(D17:D56)</f>
        <v>63474.76</v>
      </c>
      <c r="E57" s="74"/>
      <c r="F57" s="10"/>
      <c r="G57" s="155"/>
      <c r="H57" s="62"/>
    </row>
    <row r="58" spans="1:8" ht="16.5" thickBot="1" x14ac:dyDescent="0.3">
      <c r="A58" s="11"/>
      <c r="B58" s="10"/>
      <c r="C58" s="10"/>
      <c r="D58" s="53"/>
      <c r="E58" s="75"/>
      <c r="F58" s="10"/>
      <c r="G58" s="155"/>
      <c r="H58" s="62"/>
    </row>
    <row r="59" spans="1:8" x14ac:dyDescent="0.25">
      <c r="A59" s="408" t="s">
        <v>24</v>
      </c>
      <c r="B59" s="3" t="s">
        <v>141</v>
      </c>
      <c r="C59" s="194" t="s">
        <v>43</v>
      </c>
      <c r="D59" s="50">
        <v>5883</v>
      </c>
      <c r="E59" s="12">
        <v>44015</v>
      </c>
      <c r="F59" s="4" t="s">
        <v>63</v>
      </c>
      <c r="G59" s="412">
        <v>0.44409999999999999</v>
      </c>
      <c r="H59" s="416">
        <v>0.3901</v>
      </c>
    </row>
    <row r="60" spans="1:8" x14ac:dyDescent="0.25">
      <c r="A60" s="409"/>
      <c r="B60" s="5" t="s">
        <v>279</v>
      </c>
      <c r="C60" s="5" t="s">
        <v>280</v>
      </c>
      <c r="D60" s="51">
        <v>1571.25</v>
      </c>
      <c r="E60" s="13">
        <v>44015</v>
      </c>
      <c r="F60" s="6" t="s">
        <v>40</v>
      </c>
      <c r="G60" s="413"/>
      <c r="H60" s="417"/>
    </row>
    <row r="61" spans="1:8" x14ac:dyDescent="0.25">
      <c r="A61" s="409"/>
      <c r="B61" s="5" t="s">
        <v>172</v>
      </c>
      <c r="C61" s="5" t="s">
        <v>173</v>
      </c>
      <c r="D61" s="51">
        <v>504.38</v>
      </c>
      <c r="E61" s="13">
        <v>44015</v>
      </c>
      <c r="F61" s="6" t="s">
        <v>40</v>
      </c>
      <c r="G61" s="413"/>
      <c r="H61" s="417"/>
    </row>
    <row r="62" spans="1:8" x14ac:dyDescent="0.25">
      <c r="A62" s="409"/>
      <c r="B62" s="5" t="s">
        <v>131</v>
      </c>
      <c r="C62" s="5" t="s">
        <v>281</v>
      </c>
      <c r="D62" s="51">
        <v>1486.32</v>
      </c>
      <c r="E62" s="13">
        <v>44015</v>
      </c>
      <c r="F62" s="6" t="s">
        <v>40</v>
      </c>
      <c r="G62" s="413"/>
      <c r="H62" s="417"/>
    </row>
    <row r="63" spans="1:8" x14ac:dyDescent="0.25">
      <c r="A63" s="409"/>
      <c r="B63" s="5" t="s">
        <v>131</v>
      </c>
      <c r="C63" s="5" t="s">
        <v>282</v>
      </c>
      <c r="D63" s="51">
        <v>1941.36</v>
      </c>
      <c r="E63" s="13">
        <v>44015</v>
      </c>
      <c r="F63" s="6" t="s">
        <v>40</v>
      </c>
      <c r="G63" s="413"/>
      <c r="H63" s="417"/>
    </row>
    <row r="64" spans="1:8" x14ac:dyDescent="0.25">
      <c r="A64" s="409"/>
      <c r="B64" s="5" t="s">
        <v>279</v>
      </c>
      <c r="C64" s="206" t="s">
        <v>283</v>
      </c>
      <c r="D64" s="51">
        <v>1992.3</v>
      </c>
      <c r="E64" s="13">
        <v>44015</v>
      </c>
      <c r="F64" s="6" t="s">
        <v>40</v>
      </c>
      <c r="G64" s="413"/>
      <c r="H64" s="417"/>
    </row>
    <row r="65" spans="1:8" x14ac:dyDescent="0.25">
      <c r="A65" s="409"/>
      <c r="B65" s="5" t="s">
        <v>131</v>
      </c>
      <c r="C65" s="5" t="s">
        <v>284</v>
      </c>
      <c r="D65" s="51">
        <v>1575.18</v>
      </c>
      <c r="E65" s="13">
        <v>44015</v>
      </c>
      <c r="F65" s="6" t="s">
        <v>40</v>
      </c>
      <c r="G65" s="413"/>
      <c r="H65" s="417"/>
    </row>
    <row r="66" spans="1:8" x14ac:dyDescent="0.25">
      <c r="A66" s="409"/>
      <c r="B66" s="5" t="s">
        <v>285</v>
      </c>
      <c r="C66" s="233" t="s">
        <v>286</v>
      </c>
      <c r="D66" s="51">
        <v>5285.48</v>
      </c>
      <c r="E66" s="13">
        <v>44015</v>
      </c>
      <c r="F66" s="6" t="s">
        <v>40</v>
      </c>
      <c r="G66" s="413"/>
      <c r="H66" s="417"/>
    </row>
    <row r="67" spans="1:8" x14ac:dyDescent="0.25">
      <c r="A67" s="409"/>
      <c r="B67" s="5" t="s">
        <v>187</v>
      </c>
      <c r="C67" s="5" t="s">
        <v>138</v>
      </c>
      <c r="D67" s="51">
        <v>2292</v>
      </c>
      <c r="E67" s="13">
        <v>44015</v>
      </c>
      <c r="F67" s="6" t="s">
        <v>40</v>
      </c>
      <c r="G67" s="413"/>
      <c r="H67" s="417"/>
    </row>
    <row r="68" spans="1:8" x14ac:dyDescent="0.25">
      <c r="A68" s="409"/>
      <c r="B68" s="5" t="s">
        <v>287</v>
      </c>
      <c r="C68" s="5" t="s">
        <v>151</v>
      </c>
      <c r="D68" s="51">
        <v>1440</v>
      </c>
      <c r="E68" s="13">
        <v>44018</v>
      </c>
      <c r="F68" s="6" t="s">
        <v>63</v>
      </c>
      <c r="G68" s="413"/>
      <c r="H68" s="417"/>
    </row>
    <row r="69" spans="1:8" x14ac:dyDescent="0.25">
      <c r="A69" s="409"/>
      <c r="B69" s="5" t="s">
        <v>279</v>
      </c>
      <c r="C69" s="232" t="s">
        <v>288</v>
      </c>
      <c r="D69" s="51">
        <v>4695</v>
      </c>
      <c r="E69" s="13">
        <v>44018</v>
      </c>
      <c r="F69" s="6" t="s">
        <v>40</v>
      </c>
      <c r="G69" s="413"/>
      <c r="H69" s="417"/>
    </row>
    <row r="70" spans="1:8" x14ac:dyDescent="0.25">
      <c r="A70" s="409"/>
      <c r="B70" s="5" t="s">
        <v>131</v>
      </c>
      <c r="C70" s="14" t="s">
        <v>202</v>
      </c>
      <c r="D70" s="51">
        <v>1606.71</v>
      </c>
      <c r="E70" s="13">
        <v>44018</v>
      </c>
      <c r="F70" s="6" t="s">
        <v>40</v>
      </c>
      <c r="G70" s="413"/>
      <c r="H70" s="417"/>
    </row>
    <row r="71" spans="1:8" x14ac:dyDescent="0.25">
      <c r="A71" s="409"/>
      <c r="B71" s="5" t="s">
        <v>172</v>
      </c>
      <c r="C71" s="5" t="s">
        <v>289</v>
      </c>
      <c r="D71" s="51">
        <v>2963.14</v>
      </c>
      <c r="E71" s="13">
        <v>44022</v>
      </c>
      <c r="F71" s="6" t="s">
        <v>40</v>
      </c>
      <c r="G71" s="413"/>
      <c r="H71" s="417"/>
    </row>
    <row r="72" spans="1:8" x14ac:dyDescent="0.25">
      <c r="A72" s="409"/>
      <c r="B72" s="7" t="s">
        <v>131</v>
      </c>
      <c r="C72" s="44" t="s">
        <v>290</v>
      </c>
      <c r="D72" s="51">
        <v>2018.22</v>
      </c>
      <c r="E72" s="13">
        <v>44022</v>
      </c>
      <c r="F72" s="6" t="s">
        <v>40</v>
      </c>
      <c r="G72" s="413"/>
      <c r="H72" s="417"/>
    </row>
    <row r="73" spans="1:8" x14ac:dyDescent="0.25">
      <c r="A73" s="409"/>
      <c r="B73" s="5" t="s">
        <v>279</v>
      </c>
      <c r="C73" s="5" t="s">
        <v>291</v>
      </c>
      <c r="D73" s="51">
        <v>2199.83</v>
      </c>
      <c r="E73" s="13">
        <v>44022</v>
      </c>
      <c r="F73" s="6" t="s">
        <v>40</v>
      </c>
      <c r="G73" s="413"/>
      <c r="H73" s="417"/>
    </row>
    <row r="74" spans="1:8" x14ac:dyDescent="0.25">
      <c r="A74" s="409"/>
      <c r="B74" s="5" t="s">
        <v>292</v>
      </c>
      <c r="C74" s="14" t="s">
        <v>216</v>
      </c>
      <c r="D74" s="51">
        <v>521.6</v>
      </c>
      <c r="E74" s="13">
        <v>44022</v>
      </c>
      <c r="F74" s="6" t="s">
        <v>40</v>
      </c>
      <c r="G74" s="413"/>
      <c r="H74" s="417"/>
    </row>
    <row r="75" spans="1:8" x14ac:dyDescent="0.25">
      <c r="A75" s="409"/>
      <c r="B75" s="5" t="s">
        <v>292</v>
      </c>
      <c r="C75" s="5" t="s">
        <v>216</v>
      </c>
      <c r="D75" s="51">
        <v>521.6</v>
      </c>
      <c r="E75" s="13">
        <v>44022</v>
      </c>
      <c r="F75" s="6" t="s">
        <v>40</v>
      </c>
      <c r="G75" s="413"/>
      <c r="H75" s="417"/>
    </row>
    <row r="76" spans="1:8" x14ac:dyDescent="0.25">
      <c r="A76" s="409"/>
      <c r="B76" s="5" t="s">
        <v>292</v>
      </c>
      <c r="C76" s="232" t="s">
        <v>293</v>
      </c>
      <c r="D76" s="51">
        <v>383.33</v>
      </c>
      <c r="E76" s="13">
        <v>44022</v>
      </c>
      <c r="F76" s="6" t="s">
        <v>40</v>
      </c>
      <c r="G76" s="413"/>
      <c r="H76" s="417"/>
    </row>
    <row r="77" spans="1:8" x14ac:dyDescent="0.25">
      <c r="A77" s="409"/>
      <c r="B77" s="5" t="s">
        <v>292</v>
      </c>
      <c r="C77" s="232" t="s">
        <v>293</v>
      </c>
      <c r="D77" s="51">
        <v>383.32</v>
      </c>
      <c r="E77" s="13">
        <v>44022</v>
      </c>
      <c r="F77" s="6" t="s">
        <v>40</v>
      </c>
      <c r="G77" s="413"/>
      <c r="H77" s="417"/>
    </row>
    <row r="78" spans="1:8" x14ac:dyDescent="0.25">
      <c r="A78" s="409"/>
      <c r="B78" s="5" t="s">
        <v>294</v>
      </c>
      <c r="C78" s="5" t="s">
        <v>126</v>
      </c>
      <c r="D78" s="51">
        <v>585.20000000000005</v>
      </c>
      <c r="E78" s="13">
        <v>44022</v>
      </c>
      <c r="F78" s="6" t="s">
        <v>40</v>
      </c>
      <c r="G78" s="413"/>
      <c r="H78" s="417"/>
    </row>
    <row r="79" spans="1:8" x14ac:dyDescent="0.25">
      <c r="A79" s="409"/>
      <c r="B79" s="5" t="s">
        <v>221</v>
      </c>
      <c r="C79" s="5" t="s">
        <v>295</v>
      </c>
      <c r="D79" s="51">
        <v>11748</v>
      </c>
      <c r="E79" s="13">
        <v>44022</v>
      </c>
      <c r="F79" s="6" t="s">
        <v>40</v>
      </c>
      <c r="G79" s="413"/>
      <c r="H79" s="417"/>
    </row>
    <row r="80" spans="1:8" x14ac:dyDescent="0.25">
      <c r="A80" s="409"/>
      <c r="B80" s="44" t="s">
        <v>279</v>
      </c>
      <c r="C80" s="14" t="s">
        <v>130</v>
      </c>
      <c r="D80" s="51">
        <v>318</v>
      </c>
      <c r="E80" s="13">
        <v>44026</v>
      </c>
      <c r="F80" s="6" t="s">
        <v>40</v>
      </c>
      <c r="G80" s="413"/>
      <c r="H80" s="417"/>
    </row>
    <row r="81" spans="1:8" x14ac:dyDescent="0.25">
      <c r="A81" s="409"/>
      <c r="B81" s="5" t="s">
        <v>172</v>
      </c>
      <c r="C81" s="14" t="s">
        <v>132</v>
      </c>
      <c r="D81" s="51">
        <v>1399</v>
      </c>
      <c r="E81" s="13">
        <v>44026</v>
      </c>
      <c r="F81" s="6" t="s">
        <v>40</v>
      </c>
      <c r="G81" s="413"/>
      <c r="H81" s="417"/>
    </row>
    <row r="82" spans="1:8" x14ac:dyDescent="0.25">
      <c r="A82" s="409"/>
      <c r="B82" s="5" t="s">
        <v>279</v>
      </c>
      <c r="C82" s="14" t="s">
        <v>225</v>
      </c>
      <c r="D82" s="51">
        <v>2191.6999999999998</v>
      </c>
      <c r="E82" s="13">
        <v>44026</v>
      </c>
      <c r="F82" s="6" t="s">
        <v>40</v>
      </c>
      <c r="G82" s="413"/>
      <c r="H82" s="417"/>
    </row>
    <row r="83" spans="1:8" x14ac:dyDescent="0.25">
      <c r="A83" s="409"/>
      <c r="B83" s="5" t="s">
        <v>131</v>
      </c>
      <c r="C83" s="250" t="s">
        <v>296</v>
      </c>
      <c r="D83" s="51">
        <v>3214.55</v>
      </c>
      <c r="E83" s="13">
        <v>44026</v>
      </c>
      <c r="F83" s="6" t="s">
        <v>40</v>
      </c>
      <c r="G83" s="413"/>
      <c r="H83" s="417"/>
    </row>
    <row r="84" spans="1:8" x14ac:dyDescent="0.25">
      <c r="A84" s="409"/>
      <c r="B84" s="5" t="s">
        <v>279</v>
      </c>
      <c r="C84" s="7" t="s">
        <v>225</v>
      </c>
      <c r="D84" s="51">
        <v>753.21</v>
      </c>
      <c r="E84" s="13">
        <v>44026</v>
      </c>
      <c r="F84" s="6" t="s">
        <v>40</v>
      </c>
      <c r="G84" s="413"/>
      <c r="H84" s="417"/>
    </row>
    <row r="85" spans="1:8" x14ac:dyDescent="0.25">
      <c r="A85" s="409"/>
      <c r="B85" s="5" t="s">
        <v>172</v>
      </c>
      <c r="C85" s="5" t="s">
        <v>137</v>
      </c>
      <c r="D85" s="51">
        <v>1413.75</v>
      </c>
      <c r="E85" s="13">
        <v>44026</v>
      </c>
      <c r="F85" s="6" t="s">
        <v>40</v>
      </c>
      <c r="G85" s="413"/>
      <c r="H85" s="417"/>
    </row>
    <row r="86" spans="1:8" x14ac:dyDescent="0.25">
      <c r="A86" s="409"/>
      <c r="B86" s="5" t="s">
        <v>131</v>
      </c>
      <c r="C86" s="5" t="s">
        <v>233</v>
      </c>
      <c r="D86" s="51">
        <v>1597.92</v>
      </c>
      <c r="E86" s="13">
        <v>44029</v>
      </c>
      <c r="F86" s="6" t="s">
        <v>40</v>
      </c>
      <c r="G86" s="413"/>
      <c r="H86" s="417"/>
    </row>
    <row r="87" spans="1:8" x14ac:dyDescent="0.25">
      <c r="A87" s="409"/>
      <c r="B87" s="5" t="s">
        <v>279</v>
      </c>
      <c r="C87" s="7" t="s">
        <v>225</v>
      </c>
      <c r="D87" s="51">
        <v>2777.75</v>
      </c>
      <c r="E87" s="13">
        <v>44029</v>
      </c>
      <c r="F87" s="6" t="s">
        <v>40</v>
      </c>
      <c r="G87" s="413"/>
      <c r="H87" s="417"/>
    </row>
    <row r="88" spans="1:8" x14ac:dyDescent="0.25">
      <c r="A88" s="409"/>
      <c r="B88" s="5" t="s">
        <v>279</v>
      </c>
      <c r="C88" s="7" t="s">
        <v>236</v>
      </c>
      <c r="D88" s="51">
        <v>2906.5</v>
      </c>
      <c r="E88" s="13">
        <v>44029</v>
      </c>
      <c r="F88" s="6" t="s">
        <v>40</v>
      </c>
      <c r="G88" s="413"/>
      <c r="H88" s="417"/>
    </row>
    <row r="89" spans="1:8" x14ac:dyDescent="0.25">
      <c r="A89" s="409"/>
      <c r="B89" s="5" t="s">
        <v>297</v>
      </c>
      <c r="C89" s="14" t="s">
        <v>127</v>
      </c>
      <c r="D89" s="51">
        <v>838.5</v>
      </c>
      <c r="E89" s="13">
        <v>44029</v>
      </c>
      <c r="F89" s="6" t="s">
        <v>40</v>
      </c>
      <c r="G89" s="413"/>
      <c r="H89" s="417"/>
    </row>
    <row r="90" spans="1:8" x14ac:dyDescent="0.25">
      <c r="A90" s="409"/>
      <c r="B90" s="7" t="s">
        <v>285</v>
      </c>
      <c r="C90" s="233" t="s">
        <v>286</v>
      </c>
      <c r="D90" s="51">
        <v>708.4</v>
      </c>
      <c r="E90" s="13">
        <v>44029</v>
      </c>
      <c r="F90" s="6" t="s">
        <v>40</v>
      </c>
      <c r="G90" s="413"/>
      <c r="H90" s="417"/>
    </row>
    <row r="91" spans="1:8" x14ac:dyDescent="0.25">
      <c r="A91" s="409"/>
      <c r="B91" s="5" t="s">
        <v>128</v>
      </c>
      <c r="C91" s="44" t="s">
        <v>129</v>
      </c>
      <c r="D91" s="51">
        <v>1016.84</v>
      </c>
      <c r="E91" s="13">
        <v>44029</v>
      </c>
      <c r="F91" s="6" t="s">
        <v>40</v>
      </c>
      <c r="G91" s="413"/>
      <c r="H91" s="417"/>
    </row>
    <row r="92" spans="1:8" x14ac:dyDescent="0.25">
      <c r="A92" s="409"/>
      <c r="B92" s="5" t="s">
        <v>240</v>
      </c>
      <c r="C92" s="5" t="s">
        <v>241</v>
      </c>
      <c r="D92" s="51">
        <v>1330</v>
      </c>
      <c r="E92" s="13">
        <v>44029</v>
      </c>
      <c r="F92" s="6" t="s">
        <v>40</v>
      </c>
      <c r="G92" s="413"/>
      <c r="H92" s="417"/>
    </row>
    <row r="93" spans="1:8" x14ac:dyDescent="0.25">
      <c r="A93" s="410"/>
      <c r="B93" s="142" t="s">
        <v>141</v>
      </c>
      <c r="C93" s="142" t="s">
        <v>43</v>
      </c>
      <c r="D93" s="143">
        <v>6187</v>
      </c>
      <c r="E93" s="145">
        <v>44033</v>
      </c>
      <c r="F93" s="146" t="s">
        <v>40</v>
      </c>
      <c r="G93" s="414"/>
      <c r="H93" s="418"/>
    </row>
    <row r="94" spans="1:8" x14ac:dyDescent="0.25">
      <c r="A94" s="410"/>
      <c r="B94" s="142" t="s">
        <v>279</v>
      </c>
      <c r="C94" s="142" t="s">
        <v>243</v>
      </c>
      <c r="D94" s="143">
        <v>2492.85</v>
      </c>
      <c r="E94" s="145">
        <v>44033</v>
      </c>
      <c r="F94" s="146" t="s">
        <v>40</v>
      </c>
      <c r="G94" s="414"/>
      <c r="H94" s="418"/>
    </row>
    <row r="95" spans="1:8" x14ac:dyDescent="0.25">
      <c r="A95" s="410"/>
      <c r="B95" s="142" t="s">
        <v>131</v>
      </c>
      <c r="C95" s="142" t="s">
        <v>298</v>
      </c>
      <c r="D95" s="143">
        <v>3242.66</v>
      </c>
      <c r="E95" s="145">
        <v>44033</v>
      </c>
      <c r="F95" s="146" t="s">
        <v>40</v>
      </c>
      <c r="G95" s="414"/>
      <c r="H95" s="418"/>
    </row>
    <row r="96" spans="1:8" x14ac:dyDescent="0.25">
      <c r="A96" s="410"/>
      <c r="B96" s="142" t="s">
        <v>141</v>
      </c>
      <c r="C96" s="142" t="s">
        <v>43</v>
      </c>
      <c r="D96" s="143">
        <v>6246</v>
      </c>
      <c r="E96" s="145">
        <v>44035</v>
      </c>
      <c r="F96" s="146" t="s">
        <v>40</v>
      </c>
      <c r="G96" s="414"/>
      <c r="H96" s="418"/>
    </row>
    <row r="97" spans="1:8" x14ac:dyDescent="0.25">
      <c r="A97" s="410"/>
      <c r="B97" s="142" t="s">
        <v>279</v>
      </c>
      <c r="C97" s="142" t="s">
        <v>248</v>
      </c>
      <c r="D97" s="143">
        <v>3321.26</v>
      </c>
      <c r="E97" s="145">
        <v>44036</v>
      </c>
      <c r="F97" s="146" t="s">
        <v>40</v>
      </c>
      <c r="G97" s="414"/>
      <c r="H97" s="418"/>
    </row>
    <row r="98" spans="1:8" x14ac:dyDescent="0.25">
      <c r="A98" s="410"/>
      <c r="B98" s="142" t="s">
        <v>279</v>
      </c>
      <c r="C98" s="142" t="s">
        <v>299</v>
      </c>
      <c r="D98" s="143">
        <v>1659.19</v>
      </c>
      <c r="E98" s="145">
        <v>44036</v>
      </c>
      <c r="F98" s="146" t="s">
        <v>40</v>
      </c>
      <c r="G98" s="414"/>
      <c r="H98" s="418"/>
    </row>
    <row r="99" spans="1:8" x14ac:dyDescent="0.25">
      <c r="A99" s="410"/>
      <c r="B99" s="142" t="s">
        <v>292</v>
      </c>
      <c r="C99" s="142" t="s">
        <v>300</v>
      </c>
      <c r="D99" s="143">
        <v>1355.14</v>
      </c>
      <c r="E99" s="145">
        <v>44036</v>
      </c>
      <c r="F99" s="146" t="s">
        <v>40</v>
      </c>
      <c r="G99" s="414"/>
      <c r="H99" s="418"/>
    </row>
    <row r="100" spans="1:8" x14ac:dyDescent="0.25">
      <c r="A100" s="410"/>
      <c r="B100" s="142" t="s">
        <v>279</v>
      </c>
      <c r="C100" s="142" t="s">
        <v>301</v>
      </c>
      <c r="D100" s="143">
        <v>2918.14</v>
      </c>
      <c r="E100" s="145">
        <v>44036</v>
      </c>
      <c r="F100" s="146" t="s">
        <v>40</v>
      </c>
      <c r="G100" s="414"/>
      <c r="H100" s="418"/>
    </row>
    <row r="101" spans="1:8" x14ac:dyDescent="0.25">
      <c r="A101" s="410"/>
      <c r="B101" s="142" t="s">
        <v>279</v>
      </c>
      <c r="C101" s="142" t="s">
        <v>254</v>
      </c>
      <c r="D101" s="143">
        <v>1272</v>
      </c>
      <c r="E101" s="145">
        <v>44040</v>
      </c>
      <c r="F101" s="146" t="s">
        <v>40</v>
      </c>
      <c r="G101" s="414"/>
      <c r="H101" s="418"/>
    </row>
    <row r="102" spans="1:8" x14ac:dyDescent="0.25">
      <c r="A102" s="410"/>
      <c r="B102" s="142" t="s">
        <v>279</v>
      </c>
      <c r="C102" s="142" t="s">
        <v>255</v>
      </c>
      <c r="D102" s="143">
        <v>2073.25</v>
      </c>
      <c r="E102" s="145">
        <v>44040</v>
      </c>
      <c r="F102" s="146" t="s">
        <v>40</v>
      </c>
      <c r="G102" s="414"/>
      <c r="H102" s="418"/>
    </row>
    <row r="103" spans="1:8" x14ac:dyDescent="0.25">
      <c r="A103" s="410"/>
      <c r="B103" s="142" t="s">
        <v>131</v>
      </c>
      <c r="C103" s="142" t="s">
        <v>257</v>
      </c>
      <c r="D103" s="143">
        <v>1648.5</v>
      </c>
      <c r="E103" s="145">
        <v>44040</v>
      </c>
      <c r="F103" s="146" t="s">
        <v>40</v>
      </c>
      <c r="G103" s="414"/>
      <c r="H103" s="418"/>
    </row>
    <row r="104" spans="1:8" x14ac:dyDescent="0.25">
      <c r="A104" s="410"/>
      <c r="B104" s="142" t="s">
        <v>292</v>
      </c>
      <c r="C104" s="142" t="s">
        <v>216</v>
      </c>
      <c r="D104" s="143">
        <v>472.5</v>
      </c>
      <c r="E104" s="145">
        <v>44040</v>
      </c>
      <c r="F104" s="146" t="s">
        <v>40</v>
      </c>
      <c r="G104" s="414"/>
      <c r="H104" s="418"/>
    </row>
    <row r="105" spans="1:8" x14ac:dyDescent="0.25">
      <c r="A105" s="410"/>
      <c r="B105" s="142" t="s">
        <v>292</v>
      </c>
      <c r="C105" s="142" t="s">
        <v>216</v>
      </c>
      <c r="D105" s="143">
        <v>472.5</v>
      </c>
      <c r="E105" s="145">
        <v>44040</v>
      </c>
      <c r="F105" s="146" t="s">
        <v>40</v>
      </c>
      <c r="G105" s="414"/>
      <c r="H105" s="418"/>
    </row>
    <row r="106" spans="1:8" x14ac:dyDescent="0.25">
      <c r="A106" s="410"/>
      <c r="B106" s="142" t="s">
        <v>172</v>
      </c>
      <c r="C106" s="142" t="s">
        <v>173</v>
      </c>
      <c r="D106" s="143">
        <v>502</v>
      </c>
      <c r="E106" s="145">
        <v>44041</v>
      </c>
      <c r="F106" s="146" t="s">
        <v>40</v>
      </c>
      <c r="G106" s="414"/>
      <c r="H106" s="418"/>
    </row>
    <row r="107" spans="1:8" x14ac:dyDescent="0.25">
      <c r="A107" s="410"/>
      <c r="B107" s="142" t="s">
        <v>279</v>
      </c>
      <c r="C107" s="142" t="s">
        <v>302</v>
      </c>
      <c r="D107" s="143">
        <v>4495.1499999999996</v>
      </c>
      <c r="E107" s="145">
        <v>44041</v>
      </c>
      <c r="F107" s="146" t="s">
        <v>40</v>
      </c>
      <c r="G107" s="414"/>
      <c r="H107" s="418"/>
    </row>
    <row r="108" spans="1:8" x14ac:dyDescent="0.25">
      <c r="A108" s="410"/>
      <c r="B108" s="142" t="s">
        <v>279</v>
      </c>
      <c r="C108" s="142" t="s">
        <v>262</v>
      </c>
      <c r="D108" s="143">
        <v>2279.65</v>
      </c>
      <c r="E108" s="145">
        <v>44041</v>
      </c>
      <c r="F108" s="146" t="s">
        <v>40</v>
      </c>
      <c r="G108" s="414"/>
      <c r="H108" s="418"/>
    </row>
    <row r="109" spans="1:8" x14ac:dyDescent="0.25">
      <c r="A109" s="410"/>
      <c r="B109" s="142" t="s">
        <v>279</v>
      </c>
      <c r="C109" s="142" t="s">
        <v>263</v>
      </c>
      <c r="D109" s="143">
        <v>654.55999999999995</v>
      </c>
      <c r="E109" s="145">
        <v>44041</v>
      </c>
      <c r="F109" s="146" t="s">
        <v>40</v>
      </c>
      <c r="G109" s="414"/>
      <c r="H109" s="418"/>
    </row>
    <row r="110" spans="1:8" x14ac:dyDescent="0.25">
      <c r="A110" s="410"/>
      <c r="B110" s="142" t="s">
        <v>279</v>
      </c>
      <c r="C110" s="142" t="s">
        <v>262</v>
      </c>
      <c r="D110" s="143">
        <v>2267.1</v>
      </c>
      <c r="E110" s="145">
        <v>44041</v>
      </c>
      <c r="F110" s="146" t="s">
        <v>40</v>
      </c>
      <c r="G110" s="414"/>
      <c r="H110" s="418"/>
    </row>
    <row r="111" spans="1:8" x14ac:dyDescent="0.25">
      <c r="A111" s="410"/>
      <c r="B111" s="142" t="s">
        <v>172</v>
      </c>
      <c r="C111" s="142" t="s">
        <v>264</v>
      </c>
      <c r="D111" s="143">
        <v>2482.64</v>
      </c>
      <c r="E111" s="145">
        <v>44041</v>
      </c>
      <c r="F111" s="146" t="s">
        <v>40</v>
      </c>
      <c r="G111" s="414"/>
      <c r="H111" s="418"/>
    </row>
    <row r="112" spans="1:8" x14ac:dyDescent="0.25">
      <c r="A112" s="410"/>
      <c r="B112" s="142" t="s">
        <v>131</v>
      </c>
      <c r="C112" s="142" t="s">
        <v>303</v>
      </c>
      <c r="D112" s="143">
        <v>1502.85</v>
      </c>
      <c r="E112" s="145">
        <v>44041</v>
      </c>
      <c r="F112" s="146" t="s">
        <v>40</v>
      </c>
      <c r="G112" s="414"/>
      <c r="H112" s="418"/>
    </row>
    <row r="113" spans="1:8" x14ac:dyDescent="0.25">
      <c r="A113" s="410"/>
      <c r="B113" s="142" t="s">
        <v>187</v>
      </c>
      <c r="C113" s="142" t="s">
        <v>304</v>
      </c>
      <c r="D113" s="143">
        <v>2513.9</v>
      </c>
      <c r="E113" s="145">
        <v>44041</v>
      </c>
      <c r="F113" s="146" t="s">
        <v>40</v>
      </c>
      <c r="G113" s="414"/>
      <c r="H113" s="418"/>
    </row>
    <row r="114" spans="1:8" x14ac:dyDescent="0.25">
      <c r="A114" s="410"/>
      <c r="B114" s="142" t="s">
        <v>221</v>
      </c>
      <c r="C114" s="142" t="s">
        <v>295</v>
      </c>
      <c r="D114" s="143">
        <v>12052</v>
      </c>
      <c r="E114" s="145">
        <v>44041</v>
      </c>
      <c r="F114" s="146" t="s">
        <v>40</v>
      </c>
      <c r="G114" s="414"/>
      <c r="H114" s="418"/>
    </row>
    <row r="115" spans="1:8" x14ac:dyDescent="0.25">
      <c r="A115" s="410"/>
      <c r="B115" s="142"/>
      <c r="C115" s="142"/>
      <c r="D115" s="143"/>
      <c r="E115" s="145"/>
      <c r="F115" s="146"/>
      <c r="G115" s="414"/>
      <c r="H115" s="418"/>
    </row>
    <row r="116" spans="1:8" ht="16.5" thickBot="1" x14ac:dyDescent="0.3">
      <c r="A116" s="411"/>
      <c r="B116" s="17"/>
      <c r="C116" s="18"/>
      <c r="D116" s="54"/>
      <c r="E116" s="77"/>
      <c r="F116" s="19"/>
      <c r="G116" s="415"/>
      <c r="H116" s="419"/>
    </row>
    <row r="117" spans="1:8" ht="16.5" thickBot="1" x14ac:dyDescent="0.3">
      <c r="A117" s="10"/>
      <c r="B117" s="10"/>
      <c r="C117" s="10"/>
      <c r="D117" s="87">
        <f>SUM(D59:D116)</f>
        <v>134174.18</v>
      </c>
      <c r="E117" s="75"/>
      <c r="F117" s="90"/>
      <c r="G117" s="155"/>
      <c r="H117" s="62"/>
    </row>
    <row r="118" spans="1:8" x14ac:dyDescent="0.25">
      <c r="A118" s="10"/>
      <c r="B118" s="10"/>
      <c r="C118" s="10"/>
      <c r="D118" s="53"/>
      <c r="E118" s="75"/>
      <c r="F118" s="10"/>
      <c r="G118" s="155"/>
      <c r="H118" s="62"/>
    </row>
    <row r="119" spans="1:8" x14ac:dyDescent="0.25">
      <c r="A119" s="10"/>
      <c r="B119" s="10"/>
      <c r="C119" s="10"/>
      <c r="D119" s="53"/>
      <c r="E119" s="75"/>
      <c r="F119" s="10"/>
      <c r="G119" s="155"/>
      <c r="H119" s="62"/>
    </row>
    <row r="120" spans="1:8" x14ac:dyDescent="0.25">
      <c r="A120" s="409" t="s">
        <v>92</v>
      </c>
      <c r="B120" s="5" t="s">
        <v>96</v>
      </c>
      <c r="C120" s="44" t="s">
        <v>103</v>
      </c>
      <c r="D120" s="51">
        <v>961.65</v>
      </c>
      <c r="E120" s="13">
        <v>44015</v>
      </c>
      <c r="F120" s="6" t="s">
        <v>40</v>
      </c>
      <c r="G120" s="413">
        <v>3.4299999999999997E-2</v>
      </c>
      <c r="H120" s="417">
        <v>3.6799999999999999E-2</v>
      </c>
    </row>
    <row r="121" spans="1:8" x14ac:dyDescent="0.25">
      <c r="A121" s="409"/>
      <c r="B121" s="44" t="s">
        <v>96</v>
      </c>
      <c r="C121" s="44" t="s">
        <v>307</v>
      </c>
      <c r="D121" s="51">
        <v>1432.24</v>
      </c>
      <c r="E121" s="13">
        <v>44015</v>
      </c>
      <c r="F121" s="26" t="s">
        <v>44</v>
      </c>
      <c r="G121" s="413"/>
      <c r="H121" s="417"/>
    </row>
    <row r="122" spans="1:8" x14ac:dyDescent="0.25">
      <c r="A122" s="409"/>
      <c r="B122" s="44" t="s">
        <v>153</v>
      </c>
      <c r="C122" s="197" t="s">
        <v>165</v>
      </c>
      <c r="D122" s="51">
        <v>3094</v>
      </c>
      <c r="E122" s="13">
        <v>44018</v>
      </c>
      <c r="F122" s="26" t="s">
        <v>40</v>
      </c>
      <c r="G122" s="413"/>
      <c r="H122" s="417"/>
    </row>
    <row r="123" spans="1:8" x14ac:dyDescent="0.25">
      <c r="A123" s="409"/>
      <c r="B123" s="44" t="s">
        <v>96</v>
      </c>
      <c r="C123" s="197" t="s">
        <v>219</v>
      </c>
      <c r="D123" s="51">
        <v>446.58</v>
      </c>
      <c r="E123" s="13">
        <v>44022</v>
      </c>
      <c r="F123" s="26" t="s">
        <v>40</v>
      </c>
      <c r="G123" s="413"/>
      <c r="H123" s="417"/>
    </row>
    <row r="124" spans="1:8" x14ac:dyDescent="0.25">
      <c r="A124" s="409"/>
      <c r="B124" s="44" t="s">
        <v>153</v>
      </c>
      <c r="C124" s="197" t="s">
        <v>165</v>
      </c>
      <c r="D124" s="51">
        <v>3213</v>
      </c>
      <c r="E124" s="13">
        <v>44027</v>
      </c>
      <c r="F124" s="26" t="s">
        <v>44</v>
      </c>
      <c r="G124" s="413"/>
      <c r="H124" s="417"/>
    </row>
    <row r="125" spans="1:8" x14ac:dyDescent="0.25">
      <c r="A125" s="409"/>
      <c r="B125" s="44" t="s">
        <v>308</v>
      </c>
      <c r="C125" s="197" t="s">
        <v>309</v>
      </c>
      <c r="D125" s="51">
        <v>1341.5</v>
      </c>
      <c r="E125" s="13">
        <v>44027</v>
      </c>
      <c r="F125" s="26" t="s">
        <v>40</v>
      </c>
      <c r="G125" s="413"/>
      <c r="H125" s="417"/>
    </row>
    <row r="126" spans="1:8" x14ac:dyDescent="0.25">
      <c r="A126" s="409"/>
      <c r="B126" s="44" t="s">
        <v>153</v>
      </c>
      <c r="C126" s="197" t="s">
        <v>165</v>
      </c>
      <c r="D126" s="51">
        <v>2700</v>
      </c>
      <c r="E126" s="13">
        <v>44035</v>
      </c>
      <c r="F126" s="26" t="s">
        <v>44</v>
      </c>
      <c r="G126" s="413"/>
      <c r="H126" s="417"/>
    </row>
    <row r="127" spans="1:8" x14ac:dyDescent="0.25">
      <c r="A127" s="409"/>
      <c r="B127" s="44" t="s">
        <v>310</v>
      </c>
      <c r="C127" s="197" t="s">
        <v>165</v>
      </c>
      <c r="D127" s="51">
        <v>2600</v>
      </c>
      <c r="E127" s="13">
        <v>44040</v>
      </c>
      <c r="F127" s="26" t="s">
        <v>40</v>
      </c>
      <c r="G127" s="413"/>
      <c r="H127" s="417"/>
    </row>
    <row r="128" spans="1:8" x14ac:dyDescent="0.25">
      <c r="A128" s="409"/>
      <c r="B128" s="44" t="s">
        <v>114</v>
      </c>
      <c r="C128" s="197" t="s">
        <v>149</v>
      </c>
      <c r="D128" s="51">
        <v>262.85000000000002</v>
      </c>
      <c r="E128" s="13">
        <v>44041</v>
      </c>
      <c r="F128" s="26" t="s">
        <v>40</v>
      </c>
      <c r="G128" s="413"/>
      <c r="H128" s="417"/>
    </row>
    <row r="129" spans="1:8" x14ac:dyDescent="0.25">
      <c r="A129" s="409"/>
      <c r="B129" s="44" t="s">
        <v>96</v>
      </c>
      <c r="C129" s="232" t="s">
        <v>311</v>
      </c>
      <c r="D129" s="51">
        <v>2422.2800000000002</v>
      </c>
      <c r="E129" s="13">
        <v>44041</v>
      </c>
      <c r="F129" s="26" t="s">
        <v>40</v>
      </c>
      <c r="G129" s="413"/>
      <c r="H129" s="417"/>
    </row>
    <row r="130" spans="1:8" x14ac:dyDescent="0.25">
      <c r="A130" s="409"/>
      <c r="B130" s="44" t="s">
        <v>96</v>
      </c>
      <c r="C130" s="197" t="s">
        <v>103</v>
      </c>
      <c r="D130" s="51">
        <v>1184.6500000000001</v>
      </c>
      <c r="E130" s="13">
        <v>44041</v>
      </c>
      <c r="F130" s="26" t="s">
        <v>40</v>
      </c>
      <c r="G130" s="413"/>
      <c r="H130" s="417"/>
    </row>
    <row r="131" spans="1:8" x14ac:dyDescent="0.25">
      <c r="A131" s="409"/>
      <c r="B131" s="44" t="s">
        <v>114</v>
      </c>
      <c r="C131" s="44" t="s">
        <v>149</v>
      </c>
      <c r="D131" s="51">
        <v>650.55999999999995</v>
      </c>
      <c r="E131" s="13">
        <v>44042</v>
      </c>
      <c r="F131" s="26" t="s">
        <v>40</v>
      </c>
      <c r="G131" s="413"/>
      <c r="H131" s="417"/>
    </row>
    <row r="132" spans="1:8" x14ac:dyDescent="0.25">
      <c r="A132" s="409"/>
      <c r="B132" s="44"/>
      <c r="C132" s="240"/>
      <c r="D132" s="51"/>
      <c r="E132" s="13"/>
      <c r="F132" s="26"/>
      <c r="G132" s="413"/>
      <c r="H132" s="417"/>
    </row>
    <row r="133" spans="1:8" ht="16.5" thickBot="1" x14ac:dyDescent="0.3">
      <c r="A133" s="409"/>
      <c r="B133" s="15"/>
      <c r="C133" s="15"/>
      <c r="D133" s="16"/>
      <c r="E133" s="78"/>
      <c r="F133" s="6"/>
      <c r="G133" s="413"/>
      <c r="H133" s="417"/>
    </row>
    <row r="134" spans="1:8" ht="16.5" thickBot="1" x14ac:dyDescent="0.3">
      <c r="A134" s="21"/>
      <c r="B134" s="10"/>
      <c r="C134" s="10"/>
      <c r="D134" s="88">
        <f>SUM(D120:D133)</f>
        <v>20309.310000000001</v>
      </c>
      <c r="E134" s="75"/>
      <c r="F134" s="10"/>
      <c r="G134" s="156"/>
      <c r="H134" s="69"/>
    </row>
    <row r="135" spans="1:8" x14ac:dyDescent="0.25">
      <c r="A135" s="21"/>
      <c r="B135" s="10"/>
      <c r="C135" s="10"/>
      <c r="D135" s="53"/>
      <c r="E135" s="75"/>
      <c r="F135" s="10"/>
      <c r="G135" s="156"/>
      <c r="H135" s="69"/>
    </row>
    <row r="136" spans="1:8" x14ac:dyDescent="0.25">
      <c r="A136" s="424" t="s">
        <v>93</v>
      </c>
      <c r="B136" s="15" t="s">
        <v>67</v>
      </c>
      <c r="C136" s="15" t="s">
        <v>204</v>
      </c>
      <c r="D136" s="16">
        <v>399.03</v>
      </c>
      <c r="E136" s="76">
        <v>44018</v>
      </c>
      <c r="F136" s="23" t="s">
        <v>40</v>
      </c>
      <c r="G136" s="420">
        <v>1.4999999999999999E-2</v>
      </c>
      <c r="H136" s="422">
        <v>3.1099999999999999E-2</v>
      </c>
    </row>
    <row r="137" spans="1:8" x14ac:dyDescent="0.25">
      <c r="A137" s="424"/>
      <c r="B137" s="15" t="s">
        <v>97</v>
      </c>
      <c r="C137" s="24" t="s">
        <v>101</v>
      </c>
      <c r="D137" s="25">
        <v>600</v>
      </c>
      <c r="E137" s="76">
        <v>44019</v>
      </c>
      <c r="F137" s="23" t="s">
        <v>40</v>
      </c>
      <c r="G137" s="420"/>
      <c r="H137" s="422"/>
    </row>
    <row r="138" spans="1:8" x14ac:dyDescent="0.25">
      <c r="A138" s="424"/>
      <c r="B138" s="23"/>
      <c r="C138" s="23"/>
      <c r="D138" s="55"/>
      <c r="E138" s="45"/>
      <c r="F138" s="23"/>
      <c r="G138" s="420"/>
      <c r="H138" s="422"/>
    </row>
    <row r="139" spans="1:8" ht="16.5" thickBot="1" x14ac:dyDescent="0.3">
      <c r="A139" s="425"/>
      <c r="B139" s="18"/>
      <c r="C139" s="27"/>
      <c r="D139" s="56"/>
      <c r="E139" s="79"/>
      <c r="F139" s="29"/>
      <c r="G139" s="421"/>
      <c r="H139" s="423"/>
    </row>
    <row r="140" spans="1:8" ht="16.5" thickBot="1" x14ac:dyDescent="0.3">
      <c r="A140" s="21"/>
      <c r="B140" s="10"/>
      <c r="C140" s="10"/>
      <c r="D140" s="87">
        <f>SUM(D136:D139)</f>
        <v>999.03</v>
      </c>
      <c r="E140" s="75"/>
      <c r="F140" s="10"/>
      <c r="G140" s="156"/>
      <c r="H140" s="69"/>
    </row>
    <row r="141" spans="1:8" ht="16.5" thickBot="1" x14ac:dyDescent="0.3">
      <c r="A141" s="21"/>
      <c r="B141" s="10"/>
      <c r="C141" s="10"/>
      <c r="D141" s="53"/>
      <c r="E141" s="75"/>
      <c r="F141" s="10"/>
      <c r="G141" s="156"/>
      <c r="H141" s="69"/>
    </row>
    <row r="142" spans="1:8" x14ac:dyDescent="0.25">
      <c r="A142" s="408" t="s">
        <v>25</v>
      </c>
      <c r="B142" s="3" t="s">
        <v>108</v>
      </c>
      <c r="C142" s="30" t="s">
        <v>162</v>
      </c>
      <c r="D142" s="31">
        <v>2466.88</v>
      </c>
      <c r="E142" s="80">
        <v>44027</v>
      </c>
      <c r="F142" s="4" t="s">
        <v>52</v>
      </c>
      <c r="G142" s="412">
        <f>D145/D189</f>
        <v>6.6882353708655792E-2</v>
      </c>
      <c r="H142" s="416">
        <v>0.1167</v>
      </c>
    </row>
    <row r="143" spans="1:8" x14ac:dyDescent="0.25">
      <c r="A143" s="410"/>
      <c r="B143" s="234" t="s">
        <v>41</v>
      </c>
      <c r="C143" s="235" t="s">
        <v>312</v>
      </c>
      <c r="D143" s="236">
        <v>14808.43</v>
      </c>
      <c r="E143" s="237">
        <v>44041</v>
      </c>
      <c r="F143" s="238" t="s">
        <v>40</v>
      </c>
      <c r="G143" s="414"/>
      <c r="H143" s="418"/>
    </row>
    <row r="144" spans="1:8" ht="16.5" thickBot="1" x14ac:dyDescent="0.3">
      <c r="A144" s="411"/>
      <c r="B144" s="18"/>
      <c r="C144" s="17"/>
      <c r="D144" s="54"/>
      <c r="E144" s="77"/>
      <c r="F144" s="18"/>
      <c r="G144" s="415"/>
      <c r="H144" s="419"/>
    </row>
    <row r="145" spans="1:8" ht="16.5" thickBot="1" x14ac:dyDescent="0.3">
      <c r="A145" s="21"/>
      <c r="B145" s="32"/>
      <c r="C145" s="32"/>
      <c r="D145" s="87">
        <f>SUM(D142:D144)</f>
        <v>17275.310000000001</v>
      </c>
      <c r="E145" s="81"/>
      <c r="F145" s="32"/>
      <c r="G145" s="156"/>
      <c r="H145" s="69"/>
    </row>
    <row r="146" spans="1:8" x14ac:dyDescent="0.25">
      <c r="A146" s="21"/>
      <c r="B146" s="32"/>
      <c r="C146" s="32"/>
      <c r="D146" s="57"/>
      <c r="E146" s="81"/>
      <c r="F146" s="32"/>
      <c r="G146" s="156"/>
      <c r="H146" s="69"/>
    </row>
    <row r="147" spans="1:8" x14ac:dyDescent="0.25">
      <c r="A147" s="21"/>
      <c r="B147" s="32"/>
      <c r="C147" s="32"/>
      <c r="D147" s="57"/>
      <c r="E147" s="81"/>
      <c r="F147" s="32"/>
      <c r="G147" s="156"/>
      <c r="H147" s="69"/>
    </row>
    <row r="148" spans="1:8" x14ac:dyDescent="0.25">
      <c r="A148" s="424" t="s">
        <v>94</v>
      </c>
      <c r="B148" s="44" t="s">
        <v>87</v>
      </c>
      <c r="C148" s="196" t="s">
        <v>148</v>
      </c>
      <c r="D148" s="51">
        <v>1589.12</v>
      </c>
      <c r="E148" s="78">
        <v>44015</v>
      </c>
      <c r="F148" s="23" t="s">
        <v>39</v>
      </c>
      <c r="G148" s="420">
        <v>6.6699999999999995E-2</v>
      </c>
      <c r="H148" s="422">
        <v>0.1085</v>
      </c>
    </row>
    <row r="149" spans="1:8" x14ac:dyDescent="0.25">
      <c r="A149" s="424"/>
      <c r="B149" s="44" t="s">
        <v>87</v>
      </c>
      <c r="C149" s="196" t="s">
        <v>177</v>
      </c>
      <c r="D149" s="51">
        <v>683.17</v>
      </c>
      <c r="E149" s="78">
        <v>44015</v>
      </c>
      <c r="F149" s="23" t="s">
        <v>39</v>
      </c>
      <c r="G149" s="420"/>
      <c r="H149" s="422"/>
    </row>
    <row r="150" spans="1:8" x14ac:dyDescent="0.25">
      <c r="A150" s="424"/>
      <c r="B150" s="44" t="s">
        <v>65</v>
      </c>
      <c r="C150" s="196" t="s">
        <v>102</v>
      </c>
      <c r="D150" s="51">
        <v>105.63</v>
      </c>
      <c r="E150" s="78">
        <v>44018</v>
      </c>
      <c r="F150" s="23" t="s">
        <v>39</v>
      </c>
      <c r="G150" s="420"/>
      <c r="H150" s="422"/>
    </row>
    <row r="151" spans="1:8" x14ac:dyDescent="0.25">
      <c r="A151" s="424"/>
      <c r="B151" s="44" t="s">
        <v>65</v>
      </c>
      <c r="C151" s="217" t="s">
        <v>142</v>
      </c>
      <c r="D151" s="51">
        <v>282.45999999999998</v>
      </c>
      <c r="E151" s="78">
        <v>44018</v>
      </c>
      <c r="F151" s="23" t="s">
        <v>39</v>
      </c>
      <c r="G151" s="420"/>
      <c r="H151" s="422"/>
    </row>
    <row r="152" spans="1:8" x14ac:dyDescent="0.25">
      <c r="A152" s="424"/>
      <c r="B152" s="44" t="s">
        <v>53</v>
      </c>
      <c r="C152" s="239" t="s">
        <v>144</v>
      </c>
      <c r="D152" s="51">
        <v>1619.16</v>
      </c>
      <c r="E152" s="78">
        <v>44018</v>
      </c>
      <c r="F152" s="23" t="s">
        <v>40</v>
      </c>
      <c r="G152" s="420"/>
      <c r="H152" s="422"/>
    </row>
    <row r="153" spans="1:8" x14ac:dyDescent="0.25">
      <c r="A153" s="424"/>
      <c r="B153" s="44" t="s">
        <v>53</v>
      </c>
      <c r="C153" s="251" t="s">
        <v>144</v>
      </c>
      <c r="D153" s="51">
        <v>1937.21</v>
      </c>
      <c r="E153" s="78">
        <v>44026</v>
      </c>
      <c r="F153" s="23" t="s">
        <v>40</v>
      </c>
      <c r="G153" s="420"/>
      <c r="H153" s="422"/>
    </row>
    <row r="154" spans="1:8" x14ac:dyDescent="0.25">
      <c r="A154" s="424"/>
      <c r="B154" s="146" t="s">
        <v>88</v>
      </c>
      <c r="C154" s="146" t="s">
        <v>163</v>
      </c>
      <c r="D154" s="207">
        <v>677.43</v>
      </c>
      <c r="E154" s="208">
        <v>44029</v>
      </c>
      <c r="F154" s="209" t="s">
        <v>39</v>
      </c>
      <c r="G154" s="420"/>
      <c r="H154" s="422"/>
    </row>
    <row r="155" spans="1:8" x14ac:dyDescent="0.25">
      <c r="A155" s="424"/>
      <c r="B155" s="146" t="s">
        <v>88</v>
      </c>
      <c r="C155" s="146" t="s">
        <v>164</v>
      </c>
      <c r="D155" s="207">
        <v>4385.8900000000003</v>
      </c>
      <c r="E155" s="208">
        <v>44029</v>
      </c>
      <c r="F155" s="209" t="s">
        <v>39</v>
      </c>
      <c r="G155" s="420"/>
      <c r="H155" s="422"/>
    </row>
    <row r="156" spans="1:8" x14ac:dyDescent="0.25">
      <c r="A156" s="424"/>
      <c r="B156" s="146" t="s">
        <v>53</v>
      </c>
      <c r="C156" s="146" t="s">
        <v>144</v>
      </c>
      <c r="D156" s="207">
        <v>2407.06</v>
      </c>
      <c r="E156" s="208">
        <v>44033</v>
      </c>
      <c r="F156" s="209" t="s">
        <v>40</v>
      </c>
      <c r="G156" s="420"/>
      <c r="H156" s="422"/>
    </row>
    <row r="157" spans="1:8" x14ac:dyDescent="0.25">
      <c r="A157" s="424"/>
      <c r="B157" s="146" t="s">
        <v>53</v>
      </c>
      <c r="C157" s="146" t="s">
        <v>144</v>
      </c>
      <c r="D157" s="207">
        <v>1662.53</v>
      </c>
      <c r="E157" s="208">
        <v>44040</v>
      </c>
      <c r="F157" s="209" t="s">
        <v>40</v>
      </c>
      <c r="G157" s="420"/>
      <c r="H157" s="422"/>
    </row>
    <row r="158" spans="1:8" x14ac:dyDescent="0.25">
      <c r="A158" s="424"/>
      <c r="B158" s="146" t="s">
        <v>252</v>
      </c>
      <c r="C158" s="146" t="s">
        <v>253</v>
      </c>
      <c r="D158" s="207">
        <v>39.99</v>
      </c>
      <c r="E158" s="208">
        <v>44040</v>
      </c>
      <c r="F158" s="209" t="s">
        <v>39</v>
      </c>
      <c r="G158" s="420"/>
      <c r="H158" s="422"/>
    </row>
    <row r="159" spans="1:8" ht="16.5" thickBot="1" x14ac:dyDescent="0.3">
      <c r="A159" s="425"/>
      <c r="B159" s="17"/>
      <c r="C159" s="28"/>
      <c r="D159" s="54"/>
      <c r="E159" s="77"/>
      <c r="F159" s="34"/>
      <c r="G159" s="421"/>
      <c r="H159" s="423"/>
    </row>
    <row r="160" spans="1:8" ht="16.5" thickBot="1" x14ac:dyDescent="0.3">
      <c r="A160" s="439"/>
      <c r="B160" s="440"/>
      <c r="C160" s="10"/>
      <c r="D160" s="89">
        <f>SUM(D148:D159)</f>
        <v>15389.65</v>
      </c>
      <c r="E160" s="75"/>
      <c r="F160" s="10"/>
      <c r="G160" s="156"/>
      <c r="H160" s="69"/>
    </row>
    <row r="161" spans="1:8" ht="16.5" thickBot="1" x14ac:dyDescent="0.3">
      <c r="A161" s="425"/>
      <c r="B161" s="441"/>
      <c r="C161" s="10"/>
      <c r="D161" s="53"/>
      <c r="E161" s="75"/>
      <c r="F161" s="10"/>
      <c r="G161" s="156"/>
      <c r="H161" s="69"/>
    </row>
    <row r="162" spans="1:8" x14ac:dyDescent="0.25">
      <c r="A162" s="424" t="s">
        <v>95</v>
      </c>
      <c r="B162" s="187" t="s">
        <v>62</v>
      </c>
      <c r="C162" s="198" t="s">
        <v>110</v>
      </c>
      <c r="D162" s="52">
        <v>10.45</v>
      </c>
      <c r="E162" s="45">
        <v>44018</v>
      </c>
      <c r="F162" s="199" t="s">
        <v>42</v>
      </c>
      <c r="G162" s="420">
        <v>6.9999999999999999E-4</v>
      </c>
      <c r="H162" s="422">
        <v>6.9999999999999999E-4</v>
      </c>
    </row>
    <row r="163" spans="1:8" x14ac:dyDescent="0.25">
      <c r="A163" s="424"/>
      <c r="B163" s="187" t="s">
        <v>62</v>
      </c>
      <c r="C163" s="188" t="s">
        <v>110</v>
      </c>
      <c r="D163" s="58">
        <v>10.45</v>
      </c>
      <c r="E163" s="82">
        <v>44018</v>
      </c>
      <c r="F163" s="151" t="s">
        <v>42</v>
      </c>
      <c r="G163" s="420"/>
      <c r="H163" s="422"/>
    </row>
    <row r="164" spans="1:8" x14ac:dyDescent="0.25">
      <c r="A164" s="424"/>
      <c r="B164" s="187" t="s">
        <v>62</v>
      </c>
      <c r="C164" s="188" t="s">
        <v>110</v>
      </c>
      <c r="D164" s="58">
        <v>10.45</v>
      </c>
      <c r="E164" s="82">
        <v>44018</v>
      </c>
      <c r="F164" s="151" t="s">
        <v>42</v>
      </c>
      <c r="G164" s="420"/>
      <c r="H164" s="422"/>
    </row>
    <row r="165" spans="1:8" x14ac:dyDescent="0.25">
      <c r="A165" s="424"/>
      <c r="B165" s="187" t="s">
        <v>62</v>
      </c>
      <c r="C165" s="188" t="s">
        <v>110</v>
      </c>
      <c r="D165" s="58">
        <v>10.45</v>
      </c>
      <c r="E165" s="82">
        <v>44018</v>
      </c>
      <c r="F165" s="151" t="s">
        <v>42</v>
      </c>
      <c r="G165" s="420"/>
      <c r="H165" s="422"/>
    </row>
    <row r="166" spans="1:8" x14ac:dyDescent="0.25">
      <c r="A166" s="424"/>
      <c r="B166" s="187" t="s">
        <v>62</v>
      </c>
      <c r="C166" s="188" t="s">
        <v>110</v>
      </c>
      <c r="D166" s="58">
        <v>10.45</v>
      </c>
      <c r="E166" s="82">
        <v>44027</v>
      </c>
      <c r="F166" s="151" t="s">
        <v>42</v>
      </c>
      <c r="G166" s="420"/>
      <c r="H166" s="422"/>
    </row>
    <row r="167" spans="1:8" x14ac:dyDescent="0.25">
      <c r="A167" s="424"/>
      <c r="B167" s="187" t="s">
        <v>62</v>
      </c>
      <c r="C167" s="188" t="s">
        <v>113</v>
      </c>
      <c r="D167" s="58">
        <v>84</v>
      </c>
      <c r="E167" s="82">
        <v>44032</v>
      </c>
      <c r="F167" s="151" t="s">
        <v>42</v>
      </c>
      <c r="G167" s="420"/>
      <c r="H167" s="422"/>
    </row>
    <row r="168" spans="1:8" x14ac:dyDescent="0.25">
      <c r="A168" s="424"/>
      <c r="B168" s="187" t="s">
        <v>62</v>
      </c>
      <c r="C168" s="188" t="s">
        <v>64</v>
      </c>
      <c r="D168" s="58">
        <v>1.2</v>
      </c>
      <c r="E168" s="82">
        <v>44033</v>
      </c>
      <c r="F168" s="151" t="s">
        <v>42</v>
      </c>
      <c r="G168" s="420"/>
      <c r="H168" s="422"/>
    </row>
    <row r="169" spans="1:8" x14ac:dyDescent="0.25">
      <c r="A169" s="424"/>
      <c r="B169" s="187" t="s">
        <v>62</v>
      </c>
      <c r="C169" s="188" t="s">
        <v>64</v>
      </c>
      <c r="D169" s="58">
        <v>1.2</v>
      </c>
      <c r="E169" s="82">
        <v>44035</v>
      </c>
      <c r="F169" s="151" t="s">
        <v>42</v>
      </c>
      <c r="G169" s="420"/>
      <c r="H169" s="422"/>
    </row>
    <row r="170" spans="1:8" x14ac:dyDescent="0.25">
      <c r="A170" s="424"/>
      <c r="B170" s="187" t="s">
        <v>62</v>
      </c>
      <c r="C170" s="188" t="s">
        <v>110</v>
      </c>
      <c r="D170" s="58">
        <v>10.45</v>
      </c>
      <c r="E170" s="82">
        <v>44035</v>
      </c>
      <c r="F170" s="151" t="s">
        <v>42</v>
      </c>
      <c r="G170" s="420"/>
      <c r="H170" s="422"/>
    </row>
    <row r="171" spans="1:8" x14ac:dyDescent="0.25">
      <c r="A171" s="424"/>
      <c r="B171" s="187" t="s">
        <v>62</v>
      </c>
      <c r="C171" s="188" t="s">
        <v>166</v>
      </c>
      <c r="D171" s="58">
        <v>6.5</v>
      </c>
      <c r="E171" s="82">
        <v>44039</v>
      </c>
      <c r="F171" s="151" t="s">
        <v>42</v>
      </c>
      <c r="G171" s="420"/>
      <c r="H171" s="422"/>
    </row>
    <row r="172" spans="1:8" x14ac:dyDescent="0.25">
      <c r="A172" s="424"/>
      <c r="B172" s="187" t="s">
        <v>62</v>
      </c>
      <c r="C172" s="188" t="s">
        <v>110</v>
      </c>
      <c r="D172" s="58">
        <v>10.45</v>
      </c>
      <c r="E172" s="82">
        <v>44042</v>
      </c>
      <c r="F172" s="151" t="s">
        <v>42</v>
      </c>
      <c r="G172" s="420"/>
      <c r="H172" s="422"/>
    </row>
    <row r="173" spans="1:8" ht="16.5" thickBot="1" x14ac:dyDescent="0.3">
      <c r="A173" s="425"/>
      <c r="B173" s="36"/>
      <c r="C173" s="27"/>
      <c r="D173" s="59"/>
      <c r="E173" s="83"/>
      <c r="F173" s="36"/>
      <c r="G173" s="421"/>
      <c r="H173" s="423"/>
    </row>
    <row r="174" spans="1:8" ht="16.5" thickBot="1" x14ac:dyDescent="0.3">
      <c r="A174" s="21"/>
      <c r="B174" s="10"/>
      <c r="C174" s="10"/>
      <c r="D174" s="219">
        <f>SUM(D162:D172)</f>
        <v>166.04999999999995</v>
      </c>
      <c r="E174" s="75"/>
      <c r="F174" s="10"/>
      <c r="G174" s="156"/>
      <c r="H174" s="69"/>
    </row>
    <row r="175" spans="1:8" ht="16.5" thickBot="1" x14ac:dyDescent="0.3">
      <c r="A175" s="21"/>
      <c r="B175" s="10"/>
      <c r="C175" s="10"/>
      <c r="D175" s="53"/>
      <c r="E175" s="75"/>
      <c r="F175" s="10"/>
      <c r="G175" s="156"/>
      <c r="H175" s="69"/>
    </row>
    <row r="176" spans="1:8" x14ac:dyDescent="0.25">
      <c r="A176" s="408" t="s">
        <v>26</v>
      </c>
      <c r="B176" s="3" t="s">
        <v>185</v>
      </c>
      <c r="C176" s="194" t="s">
        <v>313</v>
      </c>
      <c r="D176" s="50">
        <v>588</v>
      </c>
      <c r="E176" s="12">
        <v>44015</v>
      </c>
      <c r="F176" s="4" t="s">
        <v>40</v>
      </c>
      <c r="G176" s="412">
        <f>D181/D189</f>
        <v>2.4529645463295526E-2</v>
      </c>
      <c r="H176" s="416">
        <v>9.7999999999999997E-3</v>
      </c>
    </row>
    <row r="177" spans="1:8" x14ac:dyDescent="0.25">
      <c r="A177" s="442"/>
      <c r="B177" s="147" t="s">
        <v>133</v>
      </c>
      <c r="C177" s="195" t="s">
        <v>134</v>
      </c>
      <c r="D177" s="148">
        <v>222.57</v>
      </c>
      <c r="E177" s="22">
        <v>44018</v>
      </c>
      <c r="F177" s="33" t="s">
        <v>40</v>
      </c>
      <c r="G177" s="443"/>
      <c r="H177" s="444"/>
    </row>
    <row r="178" spans="1:8" x14ac:dyDescent="0.25">
      <c r="A178" s="442"/>
      <c r="B178" s="147" t="s">
        <v>98</v>
      </c>
      <c r="C178" s="255" t="s">
        <v>314</v>
      </c>
      <c r="D178" s="148">
        <v>1600</v>
      </c>
      <c r="E178" s="22">
        <v>44026</v>
      </c>
      <c r="F178" s="33" t="s">
        <v>44</v>
      </c>
      <c r="G178" s="443"/>
      <c r="H178" s="444"/>
    </row>
    <row r="179" spans="1:8" x14ac:dyDescent="0.25">
      <c r="A179" s="409"/>
      <c r="B179" s="5" t="s">
        <v>234</v>
      </c>
      <c r="C179" s="256" t="s">
        <v>315</v>
      </c>
      <c r="D179" s="60">
        <v>3925.29</v>
      </c>
      <c r="E179" s="84">
        <v>44029</v>
      </c>
      <c r="F179" s="37" t="s">
        <v>40</v>
      </c>
      <c r="G179" s="413"/>
      <c r="H179" s="417"/>
    </row>
    <row r="180" spans="1:8" ht="16.5" thickBot="1" x14ac:dyDescent="0.3">
      <c r="A180" s="411"/>
      <c r="B180" s="8"/>
      <c r="C180" s="18"/>
      <c r="D180" s="54"/>
      <c r="E180" s="77"/>
      <c r="F180" s="18"/>
      <c r="G180" s="415"/>
      <c r="H180" s="419"/>
    </row>
    <row r="181" spans="1:8" ht="16.5" thickBot="1" x14ac:dyDescent="0.3">
      <c r="A181" s="21"/>
      <c r="B181" s="10"/>
      <c r="C181" s="10"/>
      <c r="D181" s="87">
        <f>SUM(D176:D180)</f>
        <v>6335.86</v>
      </c>
      <c r="E181" s="75"/>
      <c r="F181" s="20"/>
      <c r="G181" s="157"/>
      <c r="H181" s="70"/>
    </row>
    <row r="182" spans="1:8" x14ac:dyDescent="0.25">
      <c r="A182" s="21"/>
      <c r="B182" s="10"/>
      <c r="C182" s="10"/>
      <c r="D182" s="53"/>
      <c r="E182" s="75"/>
      <c r="F182" s="20"/>
      <c r="G182" s="157"/>
      <c r="H182" s="70"/>
    </row>
    <row r="183" spans="1:8" x14ac:dyDescent="0.25">
      <c r="A183" s="424" t="s">
        <v>69</v>
      </c>
      <c r="B183" s="35" t="s">
        <v>316</v>
      </c>
      <c r="C183" s="218" t="s">
        <v>206</v>
      </c>
      <c r="D183" s="52">
        <v>169.84</v>
      </c>
      <c r="E183" s="45">
        <v>44018</v>
      </c>
      <c r="F183" s="23" t="s">
        <v>317</v>
      </c>
      <c r="G183" s="420">
        <v>0</v>
      </c>
      <c r="H183" s="426">
        <v>2.9600000000000001E-2</v>
      </c>
    </row>
    <row r="184" spans="1:8" x14ac:dyDescent="0.25">
      <c r="A184" s="424"/>
      <c r="B184" s="26"/>
      <c r="C184" s="26"/>
      <c r="D184" s="55"/>
      <c r="E184" s="45"/>
      <c r="F184" s="23"/>
      <c r="G184" s="420"/>
      <c r="H184" s="426"/>
    </row>
    <row r="185" spans="1:8" x14ac:dyDescent="0.25">
      <c r="A185" s="424"/>
      <c r="B185" s="26"/>
      <c r="C185" s="26"/>
      <c r="D185" s="55"/>
      <c r="E185" s="45"/>
      <c r="F185" s="23"/>
      <c r="G185" s="420"/>
      <c r="H185" s="426"/>
    </row>
    <row r="186" spans="1:8" ht="16.5" thickBot="1" x14ac:dyDescent="0.3">
      <c r="A186" s="425"/>
      <c r="B186" s="17"/>
      <c r="C186" s="28"/>
      <c r="D186" s="54"/>
      <c r="E186" s="77"/>
      <c r="F186" s="34"/>
      <c r="G186" s="421"/>
      <c r="H186" s="427"/>
    </row>
    <row r="187" spans="1:8" ht="16.5" thickBot="1" x14ac:dyDescent="0.3">
      <c r="A187" s="123"/>
      <c r="B187" s="2"/>
      <c r="C187" s="2"/>
      <c r="D187" s="126">
        <f>SUM(D183:D186)</f>
        <v>169.84</v>
      </c>
      <c r="E187" s="125"/>
      <c r="F187" s="2"/>
      <c r="G187" s="158"/>
      <c r="H187" s="124"/>
    </row>
    <row r="188" spans="1:8" ht="16.5" thickBot="1" x14ac:dyDescent="0.3">
      <c r="A188" s="10"/>
      <c r="B188" s="10"/>
      <c r="C188" s="10"/>
      <c r="D188" s="127"/>
      <c r="E188" s="128"/>
      <c r="F188" s="10"/>
      <c r="G188" s="155"/>
      <c r="H188" s="62"/>
    </row>
    <row r="189" spans="1:8" ht="16.5" thickBot="1" x14ac:dyDescent="0.3">
      <c r="A189" s="129" t="s">
        <v>29</v>
      </c>
      <c r="B189" s="130"/>
      <c r="C189" s="130"/>
      <c r="D189" s="131">
        <f>D187+D181+D174+D160+D145+D140+D134+D117+D57</f>
        <v>258293.99</v>
      </c>
      <c r="E189" s="132"/>
      <c r="F189" s="133"/>
      <c r="G189" s="159"/>
      <c r="H189" s="134"/>
    </row>
    <row r="197" spans="3:3" x14ac:dyDescent="0.25">
      <c r="C197" s="149" t="s">
        <v>54</v>
      </c>
    </row>
    <row r="198" spans="3:3" x14ac:dyDescent="0.25">
      <c r="C198" t="s">
        <v>55</v>
      </c>
    </row>
  </sheetData>
  <mergeCells count="39">
    <mergeCell ref="A183:A186"/>
    <mergeCell ref="G183:G186"/>
    <mergeCell ref="H183:H186"/>
    <mergeCell ref="A1:H5"/>
    <mergeCell ref="A6:H7"/>
    <mergeCell ref="A160:B161"/>
    <mergeCell ref="A162:A173"/>
    <mergeCell ref="G162:G173"/>
    <mergeCell ref="H162:H173"/>
    <mergeCell ref="A176:A180"/>
    <mergeCell ref="G176:G180"/>
    <mergeCell ref="H176:H180"/>
    <mergeCell ref="A142:A144"/>
    <mergeCell ref="G142:G144"/>
    <mergeCell ref="H142:H144"/>
    <mergeCell ref="A148:A159"/>
    <mergeCell ref="G148:G159"/>
    <mergeCell ref="H148:H159"/>
    <mergeCell ref="A120:A133"/>
    <mergeCell ref="G120:G133"/>
    <mergeCell ref="H120:H133"/>
    <mergeCell ref="A136:A139"/>
    <mergeCell ref="G136:G139"/>
    <mergeCell ref="H136:H139"/>
    <mergeCell ref="A17:A56"/>
    <mergeCell ref="G17:G56"/>
    <mergeCell ref="H17:H56"/>
    <mergeCell ref="A59:A116"/>
    <mergeCell ref="G59:G116"/>
    <mergeCell ref="H59:H116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2020-08-07T15:38:30Z</cp:lastPrinted>
  <dcterms:created xsi:type="dcterms:W3CDTF">2014-10-01T16:57:45Z</dcterms:created>
  <dcterms:modified xsi:type="dcterms:W3CDTF">2021-05-25T16:26:31Z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