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lanilhas mensais - 2020\"/>
    </mc:Choice>
  </mc:AlternateContent>
  <bookViews>
    <workbookView xWindow="0" yWindow="0" windowWidth="15360" windowHeight="7050" tabRatio="500" activeTab="1"/>
  </bookViews>
  <sheets>
    <sheet name="OSC " sheetId="1" r:id="rId1"/>
    <sheet name="Caixa diário" sheetId="8" r:id="rId2"/>
    <sheet name="Grupo Despesas" sheetId="4" r:id="rId3"/>
  </sheets>
  <definedNames>
    <definedName name="__xlnm__FilterDatabase" localSheetId="0">'OSC '!$C$28:$H$169</definedName>
    <definedName name="__xlnm__FilterDatabase_0" localSheetId="0">'OSC '!$C$28:$H$169</definedName>
  </definedNames>
  <calcPr calcId="162913"/>
</workbook>
</file>

<file path=xl/calcChain.xml><?xml version="1.0" encoding="utf-8"?>
<calcChain xmlns="http://schemas.openxmlformats.org/spreadsheetml/2006/main">
  <c r="L274" i="8" l="1"/>
  <c r="M273" i="8"/>
  <c r="M270" i="8"/>
  <c r="O270" i="8" s="1"/>
  <c r="M266" i="8"/>
  <c r="O266" i="8" s="1"/>
  <c r="M263" i="8"/>
  <c r="O263" i="8" s="1"/>
  <c r="N259" i="8"/>
  <c r="M257" i="8"/>
  <c r="M254" i="8"/>
  <c r="O254" i="8" s="1"/>
  <c r="M250" i="8"/>
  <c r="O250" i="8" s="1"/>
  <c r="O247" i="8"/>
  <c r="M247" i="8"/>
  <c r="M243" i="8"/>
  <c r="N240" i="8"/>
  <c r="N274" i="8" s="1"/>
  <c r="M238" i="8"/>
  <c r="N234" i="8"/>
  <c r="L234" i="8"/>
  <c r="O233" i="8"/>
  <c r="O235" i="8" s="1"/>
  <c r="M233" i="8"/>
  <c r="M230" i="8"/>
  <c r="O230" i="8" s="1"/>
  <c r="M226" i="8"/>
  <c r="O226" i="8" s="1"/>
  <c r="M223" i="8"/>
  <c r="L219" i="8"/>
  <c r="N218" i="8"/>
  <c r="M216" i="8"/>
  <c r="N213" i="8"/>
  <c r="O213" i="8" s="1"/>
  <c r="M211" i="8"/>
  <c r="M207" i="8"/>
  <c r="O207" i="8" s="1"/>
  <c r="M204" i="8"/>
  <c r="O204" i="8" s="1"/>
  <c r="N200" i="8"/>
  <c r="O200" i="8" s="1"/>
  <c r="M198" i="8"/>
  <c r="M195" i="8"/>
  <c r="O195" i="8" s="1"/>
  <c r="M190" i="8"/>
  <c r="O190" i="8" s="1"/>
  <c r="M187" i="8"/>
  <c r="O187" i="8" s="1"/>
  <c r="O183" i="8"/>
  <c r="M183" i="8"/>
  <c r="M180" i="8"/>
  <c r="N176" i="8"/>
  <c r="L176" i="8"/>
  <c r="M174" i="8"/>
  <c r="O174" i="8" s="1"/>
  <c r="M171" i="8"/>
  <c r="O171" i="8" s="1"/>
  <c r="M167" i="8"/>
  <c r="O167" i="8" s="1"/>
  <c r="M164" i="8"/>
  <c r="M176" i="8" s="1"/>
  <c r="L160" i="8"/>
  <c r="M159" i="8"/>
  <c r="O159" i="8" s="1"/>
  <c r="M156" i="8"/>
  <c r="O156" i="8" s="1"/>
  <c r="M151" i="8"/>
  <c r="O151" i="8" s="1"/>
  <c r="M146" i="8"/>
  <c r="O148" i="8" s="1"/>
  <c r="O142" i="8"/>
  <c r="N142" i="8"/>
  <c r="M139" i="8"/>
  <c r="N136" i="8"/>
  <c r="M134" i="8"/>
  <c r="M130" i="8"/>
  <c r="O130" i="8" s="1"/>
  <c r="N127" i="8"/>
  <c r="O127" i="8" s="1"/>
  <c r="M125" i="8"/>
  <c r="N121" i="8"/>
  <c r="M119" i="8"/>
  <c r="N116" i="8"/>
  <c r="N160" i="8" s="1"/>
  <c r="M114" i="8"/>
  <c r="M160" i="8" s="1"/>
  <c r="N110" i="8"/>
  <c r="L110" i="8"/>
  <c r="M109" i="8"/>
  <c r="O109" i="8" s="1"/>
  <c r="O106" i="8"/>
  <c r="M106" i="8"/>
  <c r="M102" i="8"/>
  <c r="M99" i="8"/>
  <c r="O99" i="8" s="1"/>
  <c r="L95" i="8"/>
  <c r="M94" i="8"/>
  <c r="O94" i="8" s="1"/>
  <c r="M91" i="8"/>
  <c r="O91" i="8" s="1"/>
  <c r="M87" i="8"/>
  <c r="O87" i="8" s="1"/>
  <c r="N84" i="8"/>
  <c r="M82" i="8"/>
  <c r="N78" i="8"/>
  <c r="O78" i="8" s="1"/>
  <c r="M76" i="8"/>
  <c r="M73" i="8"/>
  <c r="O73" i="8" s="1"/>
  <c r="M69" i="8"/>
  <c r="O69" i="8" s="1"/>
  <c r="N66" i="8"/>
  <c r="O66" i="8" s="1"/>
  <c r="M64" i="8"/>
  <c r="N60" i="8"/>
  <c r="M58" i="8"/>
  <c r="M55" i="8"/>
  <c r="M95" i="8" s="1"/>
  <c r="L51" i="8"/>
  <c r="M50" i="8"/>
  <c r="O50" i="8" s="1"/>
  <c r="M47" i="8"/>
  <c r="O47" i="8" s="1"/>
  <c r="N43" i="8"/>
  <c r="M41" i="8"/>
  <c r="M38" i="8"/>
  <c r="O38" i="8" s="1"/>
  <c r="L34" i="8"/>
  <c r="L276" i="8" s="1"/>
  <c r="M33" i="8"/>
  <c r="O33" i="8" s="1"/>
  <c r="M30" i="8"/>
  <c r="O30" i="8" s="1"/>
  <c r="O26" i="8"/>
  <c r="M26" i="8"/>
  <c r="N23" i="8"/>
  <c r="M21" i="8"/>
  <c r="M17" i="8"/>
  <c r="O17" i="8" s="1"/>
  <c r="N14" i="8"/>
  <c r="M12" i="8"/>
  <c r="N7" i="8"/>
  <c r="L7" i="8"/>
  <c r="O218" i="8" l="1"/>
  <c r="O240" i="8"/>
  <c r="O274" i="8" s="1"/>
  <c r="O259" i="8"/>
  <c r="O136" i="8"/>
  <c r="O35" i="8"/>
  <c r="O275" i="8"/>
  <c r="O23" i="8"/>
  <c r="M51" i="8"/>
  <c r="N95" i="8"/>
  <c r="M110" i="8"/>
  <c r="M219" i="8"/>
  <c r="M274" i="8"/>
  <c r="O14" i="8"/>
  <c r="O34" i="8" s="1"/>
  <c r="O43" i="8"/>
  <c r="O84" i="8"/>
  <c r="O121" i="8"/>
  <c r="O160" i="8" s="1"/>
  <c r="M234" i="8"/>
  <c r="O95" i="8"/>
  <c r="O110" i="8"/>
  <c r="O220" i="8"/>
  <c r="N51" i="8"/>
  <c r="M34" i="8"/>
  <c r="M276" i="8" s="1"/>
  <c r="O60" i="8"/>
  <c r="O102" i="8"/>
  <c r="O116" i="8"/>
  <c r="O161" i="8" s="1"/>
  <c r="O180" i="8"/>
  <c r="O219" i="8" s="1"/>
  <c r="N219" i="8"/>
  <c r="O223" i="8"/>
  <c r="O234" i="8" s="1"/>
  <c r="O243" i="8"/>
  <c r="N34" i="8"/>
  <c r="N276" i="8" s="1"/>
  <c r="O55" i="8"/>
  <c r="O111" i="8" s="1"/>
  <c r="O164" i="8"/>
  <c r="O96" i="8" l="1"/>
  <c r="O277" i="8"/>
  <c r="O278" i="8"/>
  <c r="D117" i="4"/>
  <c r="D57" i="4"/>
  <c r="O279" i="8" l="1"/>
  <c r="E169" i="1"/>
  <c r="D145" i="4" l="1"/>
  <c r="D174" i="4" l="1"/>
  <c r="D160" i="4" l="1"/>
  <c r="H24" i="1" l="1"/>
  <c r="D140" i="4" l="1"/>
  <c r="D187" i="4" l="1"/>
  <c r="D181" i="4"/>
  <c r="D134" i="4"/>
  <c r="D189" i="4" l="1"/>
  <c r="G176" i="4" s="1"/>
  <c r="G142" i="4" l="1"/>
</calcChain>
</file>

<file path=xl/comments1.xml><?xml version="1.0" encoding="utf-8"?>
<comments xmlns="http://schemas.openxmlformats.org/spreadsheetml/2006/main">
  <authors>
    <author xml:space="preserve"> </author>
    <author>DERLEI MIRIAN PAULICCI PINHATA</author>
  </authors>
  <commentList>
    <comment ref="A17" authorId="0" shapeId="0">
      <text>
        <r>
          <rPr>
            <sz val="9"/>
            <color indexed="8"/>
            <rFont val="Segoe UI"/>
            <family val="2"/>
          </rPr>
          <t>VALOR RECEBIDO DENTRO DO MÊS (BATER COM O VALOR DO EXTRATO) 
NÃO É O PROVISIONADO E SIM O EFETIVAMENTE  RECEBIDO.</t>
        </r>
      </text>
    </comment>
    <comment ref="A18" authorId="0" shapeId="0">
      <text>
        <r>
          <rPr>
            <sz val="9"/>
            <color indexed="8"/>
            <rFont val="Segoe UI"/>
            <family val="2"/>
          </rPr>
          <t>VALOR RECEBIDO DENTRO DO MÊS (BATER COM O VALOR DO EXTRATO) 
Ex: se no ultimo dia do mês não der tempo de depositar o dinheiro, e depositar no mês subsequente é para colocar o valor na próxima planilha, ou seja no mês que foi creditado.</t>
        </r>
      </text>
    </comment>
    <comment ref="A19" authorId="0" shapeId="0">
      <text>
        <r>
          <rPr>
            <b/>
            <sz val="9"/>
            <color indexed="8"/>
            <rFont val="Segoe UI"/>
            <family val="2"/>
          </rPr>
          <t xml:space="preserve">Caso a OSC receba recursos do Município
</t>
        </r>
        <r>
          <rPr>
            <sz val="9"/>
            <color indexed="8"/>
            <rFont val="Segoe UI"/>
            <family val="2"/>
          </rPr>
          <t>Fazer uma planilha a parte demonstranto o valor recebido e suas despesas.</t>
        </r>
      </text>
    </comment>
    <comment ref="A20" authorId="0" shapeId="0">
      <text>
        <r>
          <rPr>
            <sz val="9"/>
            <color indexed="8"/>
            <rFont val="Segoe UI"/>
            <family val="2"/>
          </rPr>
          <t xml:space="preserve">Valor dos rendimentos de </t>
        </r>
        <r>
          <rPr>
            <sz val="9"/>
            <color indexed="8"/>
            <rFont val="Segoe UI"/>
            <family val="2"/>
          </rPr>
          <t xml:space="preserve">aplicações financeiras, poupanças, tec - rendimento líquido.
</t>
        </r>
      </text>
    </comment>
    <comment ref="A21" authorId="0" shapeId="0">
      <text>
        <r>
          <rPr>
            <sz val="9"/>
            <color indexed="8"/>
            <rFont val="Segoe UI"/>
            <family val="2"/>
          </rPr>
          <t xml:space="preserve">Recebimentos de aportes da OSC, doações e recebimentos de R$ 1,00 das refeições servidas além da cota estabelecida.
</t>
        </r>
      </text>
    </comment>
    <comment ref="A22" authorId="1" shapeId="0">
      <text>
        <r>
          <rPr>
            <sz val="9"/>
            <color indexed="81"/>
            <rFont val="Segoe UI"/>
            <family val="2"/>
          </rPr>
          <t xml:space="preserve">Soma dos valores: saldo anterior + valores recebidos + rendimentos de aplicações + outras receitas.
</t>
        </r>
      </text>
    </comment>
    <comment ref="A23" authorId="1" shapeId="0">
      <text>
        <r>
          <rPr>
            <sz val="9"/>
            <color indexed="81"/>
            <rFont val="Segoe UI"/>
            <family val="2"/>
          </rPr>
          <t xml:space="preserve">Despesas pagas no mês (consta débito no extrato) + despesas de Caixa - se houver
</t>
        </r>
      </text>
    </comment>
    <comment ref="A24" authorId="1" shapeId="0">
      <text>
        <r>
          <rPr>
            <sz val="9"/>
            <color indexed="81"/>
            <rFont val="Segoe UI"/>
            <family val="2"/>
          </rPr>
          <t>Esse resultado deverá obrigatoriamente  BATER com a soma dos extratos bancários + saldo do Caixa (se houver).</t>
        </r>
      </text>
    </comment>
    <comment ref="E24" authorId="1" shapeId="0">
      <text>
        <r>
          <rPr>
            <sz val="9"/>
            <color indexed="81"/>
            <rFont val="Segoe UI"/>
            <family val="2"/>
          </rPr>
          <t xml:space="preserve">Soma dos saldos dos extratos (c/c + aplicações + poupança)
</t>
        </r>
      </text>
    </comment>
    <comment ref="G28" authorId="0" shapeId="0">
      <text>
        <r>
          <rPr>
            <sz val="9"/>
            <color indexed="8"/>
            <rFont val="Segoe UI"/>
            <family val="2"/>
          </rPr>
          <t>A ordem da</t>
        </r>
        <r>
          <rPr>
            <sz val="9"/>
            <color indexed="8"/>
            <rFont val="Segoe UI"/>
            <family val="2"/>
          </rPr>
          <t xml:space="preserve"> planilha deverá ser, obrigatoriamente, o ordem de pagamento e não a de emissão da NF. 
</t>
        </r>
        <r>
          <rPr>
            <b/>
            <sz val="9"/>
            <color indexed="8"/>
            <rFont val="Segoe UI"/>
            <family val="2"/>
          </rPr>
          <t>OBS: DEIXAR AS NOTAS ARQUIVADAS NA MESMA ORDEM DA PLANILHA.</t>
        </r>
      </text>
    </comment>
    <comment ref="A29" authorId="0" shapeId="0">
      <text>
        <r>
          <rPr>
            <sz val="9"/>
            <color indexed="8"/>
            <rFont val="Verdana"/>
            <family val="2"/>
          </rPr>
          <t>Como a ordem será a da data de pagamento obedecendo o extrato, então poderão aparecer notas de meses anteriores pagas no mês vigente.</t>
        </r>
      </text>
    </comment>
  </commentList>
</comments>
</file>

<file path=xl/comments2.xml><?xml version="1.0" encoding="utf-8"?>
<comments xmlns="http://schemas.openxmlformats.org/spreadsheetml/2006/main">
  <authors>
    <author>DERLEI MIRIAN PAULICCI PINHATA</author>
  </authors>
  <commentList>
    <comment ref="H15" authorId="0" shapeId="0">
      <text>
        <r>
          <rPr>
            <b/>
            <sz val="9"/>
            <color indexed="81"/>
            <rFont val="Segoe UI"/>
            <family val="2"/>
          </rPr>
          <t>Deverá ser preenchido com o percentual estabelecido no plano de trabalho do Termo de Colaboração para cada grupo de despesas.</t>
        </r>
      </text>
    </comment>
  </commentList>
</comments>
</file>

<file path=xl/sharedStrings.xml><?xml version="1.0" encoding="utf-8"?>
<sst xmlns="http://schemas.openxmlformats.org/spreadsheetml/2006/main" count="1559" uniqueCount="332">
  <si>
    <t>Valor  Recebido SEDS</t>
  </si>
  <si>
    <t>Valor Recebido da Prefeitura</t>
  </si>
  <si>
    <t>Outras Receitas</t>
  </si>
  <si>
    <t>Saldo caixa</t>
  </si>
  <si>
    <t>Diferença</t>
  </si>
  <si>
    <t>Total</t>
  </si>
  <si>
    <t>Identificação</t>
  </si>
  <si>
    <t xml:space="preserve">             Natureza da Despesa ou Finalidade da Despesa</t>
  </si>
  <si>
    <t>Nota Fiscal</t>
  </si>
  <si>
    <t>Nome do fornecedor</t>
  </si>
  <si>
    <t xml:space="preserve">             Descrição do bem</t>
  </si>
  <si>
    <t>Valor</t>
  </si>
  <si>
    <t>Data do Débito</t>
  </si>
  <si>
    <t>Forma de Pagamento</t>
  </si>
  <si>
    <t>Presidente</t>
  </si>
  <si>
    <t>Subtotal</t>
  </si>
  <si>
    <t>Saldo anterior (SALDO C/C + SALDO APLICAÇÕES + SALDO CAIXA)</t>
  </si>
  <si>
    <t>Valor - Recebido dos usuários</t>
  </si>
  <si>
    <t>Valor rendimentos aplicações</t>
  </si>
  <si>
    <t xml:space="preserve">Saldo  Banco </t>
  </si>
  <si>
    <t>DEMONSTRATIVO DE DESPESAS E RECEITAS DOS RECURSOS DO ESTADO</t>
  </si>
  <si>
    <t>Data emissão</t>
  </si>
  <si>
    <t>Grupo de despesas</t>
  </si>
  <si>
    <t xml:space="preserve">       Descrição do bem</t>
  </si>
  <si>
    <t xml:space="preserve">% Executado mês </t>
  </si>
  <si>
    <t>Generos Alimenticios</t>
  </si>
  <si>
    <t xml:space="preserve">Aluguel do imóvel </t>
  </si>
  <si>
    <t xml:space="preserve">Manutenção e Adaptações </t>
  </si>
  <si>
    <t>%  previsto no Plano de Trabalho</t>
  </si>
  <si>
    <t>nr documento</t>
  </si>
  <si>
    <t>VALOR TOTAL DAS DESPESAS........................................................................................</t>
  </si>
  <si>
    <t>CONCILIAÇÃO</t>
  </si>
  <si>
    <t xml:space="preserve">Despesas </t>
  </si>
  <si>
    <t>Saldo do Mês</t>
  </si>
  <si>
    <t>OSC Parceira: Associação Popular de Saúde</t>
  </si>
  <si>
    <t>CNPJ: 04.213.718/0001-17</t>
  </si>
  <si>
    <t>Responsável pela OSC: Henrique Sebastião Francé</t>
  </si>
  <si>
    <t>Telefones: (11) 2682-2017</t>
  </si>
  <si>
    <t>E-mail: associacao.aps@gmail.com</t>
  </si>
  <si>
    <t xml:space="preserve">
Associação Popular de Saúde
CNPJ: 04.213.718/0001-17
  Rua Domingos de Lucca, nº 108 – Cangaíba – SP
Tel: 2682-2017
E-mail: associacao.aps@gmail.com
</t>
  </si>
  <si>
    <t>Fatura</t>
  </si>
  <si>
    <t>Boleto</t>
  </si>
  <si>
    <t>Gouveia Serviços administrativos</t>
  </si>
  <si>
    <t>Débito</t>
  </si>
  <si>
    <t>Hortifruti</t>
  </si>
  <si>
    <t>Transferência</t>
  </si>
  <si>
    <t>Ederson Santos</t>
  </si>
  <si>
    <t>Graciete Etile</t>
  </si>
  <si>
    <t>Juliana dos Santos</t>
  </si>
  <si>
    <t>Heitor Santos</t>
  </si>
  <si>
    <t>Suellen Helena</t>
  </si>
  <si>
    <t>Jozeli Vieira</t>
  </si>
  <si>
    <t>Manoel O Souza</t>
  </si>
  <si>
    <t>Guia</t>
  </si>
  <si>
    <t>CIA Ultragaz</t>
  </si>
  <si>
    <t>OSC PARCEIRA: Associação Popular de Saúde</t>
  </si>
  <si>
    <t>Responsável pela Entidade: Henrique Sebastião Francé</t>
  </si>
  <si>
    <t>Telefone fixo e celular de contato: (11) 2682-2017 (11) 9473-032977</t>
  </si>
  <si>
    <t xml:space="preserve">             Natureza da Despesa ou Finalidade da Despesa UNIDADE Itaim Paulista</t>
  </si>
  <si>
    <t>Ronaldo Moreno</t>
  </si>
  <si>
    <t>Arlindo Venancio</t>
  </si>
  <si>
    <t xml:space="preserve">Tarifa </t>
  </si>
  <si>
    <t>transferência</t>
  </si>
  <si>
    <t>tarifa transferência de recurso</t>
  </si>
  <si>
    <t>Vivo Fixo/Brasil</t>
  </si>
  <si>
    <t xml:space="preserve"> Associação Popular de Saúde 
 CNPJ: 04.213.718/0001-17 
 Rua Domingos de Lucca, nº 108 - Cangaíba - SP 
 Tel: 2682-2017 
</t>
  </si>
  <si>
    <t>Previne Assistência Médica</t>
  </si>
  <si>
    <t>Salário</t>
  </si>
  <si>
    <t>Outras despesas inerentes ao projeto</t>
  </si>
  <si>
    <t>Folha de pagamento</t>
  </si>
  <si>
    <t>Debora Rocca</t>
  </si>
  <si>
    <t>Folha de pagamento - impostos</t>
  </si>
  <si>
    <t>Maria Solange</t>
  </si>
  <si>
    <t>Vital Cavalcanti</t>
  </si>
  <si>
    <t>R$ -</t>
  </si>
  <si>
    <t>Bom Prato Itaim Paulista</t>
  </si>
  <si>
    <t>Criança</t>
  </si>
  <si>
    <t>Adulto</t>
  </si>
  <si>
    <t>Retorno</t>
  </si>
  <si>
    <t>Excedente</t>
  </si>
  <si>
    <t>Extrato</t>
  </si>
  <si>
    <t>Total do mês</t>
  </si>
  <si>
    <t>Legenda</t>
  </si>
  <si>
    <t>Vital  Cavalcanti</t>
  </si>
  <si>
    <t>Leopoldo Carlos</t>
  </si>
  <si>
    <t xml:space="preserve">  </t>
  </si>
  <si>
    <t xml:space="preserve">Enel </t>
  </si>
  <si>
    <t>Sabesp</t>
  </si>
  <si>
    <t>Luan M. Romeiro</t>
  </si>
  <si>
    <t>Ajuda de custo voluntariado</t>
  </si>
  <si>
    <t>Suely Bispo</t>
  </si>
  <si>
    <t>Outros materiais de consumo</t>
  </si>
  <si>
    <t>Outros serviços de terceiros</t>
  </si>
  <si>
    <t>Utilidade Pública</t>
  </si>
  <si>
    <t>Despesas Bancárias</t>
  </si>
  <si>
    <t>HD Sistemas de limpeza descartáveis</t>
  </si>
  <si>
    <t>S.M. Serretiello Assessoria</t>
  </si>
  <si>
    <t>Leandro Marciano</t>
  </si>
  <si>
    <t>Luciana M Almeida</t>
  </si>
  <si>
    <t>GPS</t>
  </si>
  <si>
    <t>Contabilidade</t>
  </si>
  <si>
    <t>Telefone,internet escritório restaurante</t>
  </si>
  <si>
    <t>Produtos de limpeza</t>
  </si>
  <si>
    <t>Lenildo Estevão Cavalcanti</t>
  </si>
  <si>
    <t>Demervi Alves</t>
  </si>
  <si>
    <t>Diogo Araujo</t>
  </si>
  <si>
    <t>Francisca Josiana Fernandes</t>
  </si>
  <si>
    <t>Imposto</t>
  </si>
  <si>
    <t>FGTS</t>
  </si>
  <si>
    <t>DOC/TED</t>
  </si>
  <si>
    <t>Liliane de Melo</t>
  </si>
  <si>
    <t>Analia Souza Cruz</t>
  </si>
  <si>
    <t>Tarifa pacote de serviços</t>
  </si>
  <si>
    <t>Kalunga Comércio Ltda</t>
  </si>
  <si>
    <t>Camila Elisabete Nascimento</t>
  </si>
  <si>
    <t>IR Salários</t>
  </si>
  <si>
    <t xml:space="preserve">Dia </t>
  </si>
  <si>
    <t>Almoço</t>
  </si>
  <si>
    <t>Dia deposito almoço</t>
  </si>
  <si>
    <t>Valor da Nota</t>
  </si>
  <si>
    <t>Carta recibo</t>
  </si>
  <si>
    <t>Jantar</t>
  </si>
  <si>
    <t>Dia deposito jantar</t>
  </si>
  <si>
    <t>Doces</t>
  </si>
  <si>
    <t>Óleo de soja</t>
  </si>
  <si>
    <t>Rima Mercantil</t>
  </si>
  <si>
    <t>Frios, requeijão</t>
  </si>
  <si>
    <t>File de frango</t>
  </si>
  <si>
    <t>Best Alimentos Eireli</t>
  </si>
  <si>
    <t>Pernil suino</t>
  </si>
  <si>
    <t>Verisure Brasil</t>
  </si>
  <si>
    <t>Monitoramento de alarmes</t>
  </si>
  <si>
    <t>Camila E Nascimento</t>
  </si>
  <si>
    <t>Isabela Cristina</t>
  </si>
  <si>
    <t>Pernil suino, kit feijoada</t>
  </si>
  <si>
    <t>Cesta básica</t>
  </si>
  <si>
    <t>Lenildo Estevão Calvalcante</t>
  </si>
  <si>
    <t>Elisabete Fernandes Soares</t>
  </si>
  <si>
    <t>Lea Alves Maria Leme</t>
  </si>
  <si>
    <t>Telefone, internet restaurante</t>
  </si>
  <si>
    <t>Rescisão contratual</t>
  </si>
  <si>
    <t>Fornecimento de gás</t>
  </si>
  <si>
    <t>Ana Cristina Amorim</t>
  </si>
  <si>
    <t>Rateio entre os projetos /administrativo</t>
  </si>
  <si>
    <t>Renata Pereira</t>
  </si>
  <si>
    <t>Energia elétrica - restaurante</t>
  </si>
  <si>
    <t>Materiais de escritório</t>
  </si>
  <si>
    <t>Nova Clara Paes e Doces</t>
  </si>
  <si>
    <t>Padaria</t>
  </si>
  <si>
    <t>Nova Saboreal Doces Ltda -ME</t>
  </si>
  <si>
    <t>Charles Leite da Silva</t>
  </si>
  <si>
    <t xml:space="preserve">Café </t>
  </si>
  <si>
    <t xml:space="preserve"> QRcode</t>
  </si>
  <si>
    <t>QRcode</t>
  </si>
  <si>
    <t>Carta recibo nº 192</t>
  </si>
  <si>
    <t>Data débito</t>
  </si>
  <si>
    <t>Salário/rateio</t>
  </si>
  <si>
    <t>PIS</t>
  </si>
  <si>
    <t>Carne moida, file de peito</t>
  </si>
  <si>
    <t xml:space="preserve">DARF Aluguel </t>
  </si>
  <si>
    <t xml:space="preserve">Água escritório restaurante </t>
  </si>
  <si>
    <t>Marmitex isopor</t>
  </si>
  <si>
    <t>Tarifa MSG</t>
  </si>
  <si>
    <t>mês: Julho/2020</t>
  </si>
  <si>
    <t>000.000.686</t>
  </si>
  <si>
    <t>Baron Alimentare Ltda - Me</t>
  </si>
  <si>
    <t>Lombinho bovino, pernil</t>
  </si>
  <si>
    <t>boleto</t>
  </si>
  <si>
    <t>CFS Supermercado Eireli</t>
  </si>
  <si>
    <t>Kit feijoada</t>
  </si>
  <si>
    <t>Linguiça calabresa, file de peito</t>
  </si>
  <si>
    <t>Coxa sobrecox, acem em cubos</t>
  </si>
  <si>
    <t>File de frango,sobrepaleta,coxa com sobrecoxa</t>
  </si>
  <si>
    <t>Energia elétrica - escritório restaurante</t>
  </si>
  <si>
    <t>000.188.957</t>
  </si>
  <si>
    <t>Copolfood Com. Prod. Alimentícios Ltda</t>
  </si>
  <si>
    <t>Achocolatado,farinhas,macarrão,caldos,leite,molh</t>
  </si>
  <si>
    <t>000.185.835</t>
  </si>
  <si>
    <t>HD Sistemas de limpeza e descartáveis Ltda</t>
  </si>
  <si>
    <t>000.185.831</t>
  </si>
  <si>
    <t>Descartáveis, EPIs</t>
  </si>
  <si>
    <t>Tserve Franqueadora Ltda EPP</t>
  </si>
  <si>
    <t>Limpeza caixa dágua, laudo potabilidade</t>
  </si>
  <si>
    <t>Calvo Coml e Exp Ltda</t>
  </si>
  <si>
    <t>Elisangela Gomes</t>
  </si>
  <si>
    <t>Vale transporte</t>
  </si>
  <si>
    <t>Daiane Oliveira</t>
  </si>
  <si>
    <t>Elizabeth Fernandes</t>
  </si>
  <si>
    <t>Francisca Josiana</t>
  </si>
  <si>
    <t>000.000.027</t>
  </si>
  <si>
    <t xml:space="preserve">Marmitex </t>
  </si>
  <si>
    <t>1085415620-0</t>
  </si>
  <si>
    <t>Vivo</t>
  </si>
  <si>
    <t>Telefone e internet - escritório restaurante</t>
  </si>
  <si>
    <t>1084834630-0</t>
  </si>
  <si>
    <t>Telefone e internet - restaurante</t>
  </si>
  <si>
    <t>CIA Ultragaz S.A.</t>
  </si>
  <si>
    <t>Mini chicken,linguiça toscana,lombinho,coxa sobrecoxa</t>
  </si>
  <si>
    <t>Carne moida, pernil</t>
  </si>
  <si>
    <t>Previne Assistência médica</t>
  </si>
  <si>
    <t>Saúde ocupacional</t>
  </si>
  <si>
    <t xml:space="preserve">Impostos </t>
  </si>
  <si>
    <t>TFE</t>
  </si>
  <si>
    <t>Tarifa bancária</t>
  </si>
  <si>
    <t>Depesas administrativas</t>
  </si>
  <si>
    <t>rateio serviços de contabilidade</t>
  </si>
  <si>
    <t>Encargos folha de pagamento</t>
  </si>
  <si>
    <t>Guia FGTS</t>
  </si>
  <si>
    <t>Bucho bovino, hamburguer bovino</t>
  </si>
  <si>
    <t>Coxa/sobrecoxa, pernil</t>
  </si>
  <si>
    <t>Linguiça carne,lombinho</t>
  </si>
  <si>
    <t>Emporio Mega 100 Com. De Alimentos S.A.</t>
  </si>
  <si>
    <t>Mandioca</t>
  </si>
  <si>
    <t>Caldo de carne, caldo galinha,coloral</t>
  </si>
  <si>
    <t>000.186.718</t>
  </si>
  <si>
    <t>Avental PVC, produtos de limpeza</t>
  </si>
  <si>
    <t>000.006.183</t>
  </si>
  <si>
    <t>Brasilia Alimentos Ltda</t>
  </si>
  <si>
    <t>Arroz,feijão,açúcar</t>
  </si>
  <si>
    <t xml:space="preserve">Leandro Marciano </t>
  </si>
  <si>
    <t>Conserto geladeira,troca djuntor,janela,pedra de már</t>
  </si>
  <si>
    <t>Lombinho bovino</t>
  </si>
  <si>
    <t>Linguiça calabresa,coxa c/sobrecoxa,pernil</t>
  </si>
  <si>
    <t>000.000.031</t>
  </si>
  <si>
    <t>Super EPI Equipamentos de Proteção</t>
  </si>
  <si>
    <t>Luvas, aventais térmico</t>
  </si>
  <si>
    <t>Darf aluguel</t>
  </si>
  <si>
    <t>Pagamento água - escritório restaurante</t>
  </si>
  <si>
    <t>Pagamento água - restaurante</t>
  </si>
  <si>
    <t>Carne moida, meio peito sassami</t>
  </si>
  <si>
    <t>Multinox Equipamentos</t>
  </si>
  <si>
    <t>1ª Parcela utilidades cozinha, equipamentos</t>
  </si>
  <si>
    <t>Lombinho, moela de frango</t>
  </si>
  <si>
    <t>CDI Barra Produtos Imp e Exp Ltda</t>
  </si>
  <si>
    <t>000.189.378</t>
  </si>
  <si>
    <t>Achocolatado, leite, oregano, trigo</t>
  </si>
  <si>
    <t>Comércio de Carnes Mikail Ltda</t>
  </si>
  <si>
    <t>Carne moida</t>
  </si>
  <si>
    <t>000.000.690</t>
  </si>
  <si>
    <t>Pernil sem osso, file de frango</t>
  </si>
  <si>
    <t>Carne moida,almondega,coxa/sobrecoxa</t>
  </si>
  <si>
    <t>Tarifa transf. de recurso</t>
  </si>
  <si>
    <t>000.000.691</t>
  </si>
  <si>
    <t>000.000.034</t>
  </si>
  <si>
    <t>Paleta em cubos, pernil suino</t>
  </si>
  <si>
    <t>File de frango, figado bovino</t>
  </si>
  <si>
    <t>Alho picado, mandioca</t>
  </si>
  <si>
    <t>Lombinho bovino, coxa com sobrecoxa</t>
  </si>
  <si>
    <t>Claro</t>
  </si>
  <si>
    <t>Pagamento conta celular</t>
  </si>
  <si>
    <t>File de frango com sassami</t>
  </si>
  <si>
    <t>File de frango, pernil suino</t>
  </si>
  <si>
    <t>Casa das Embalagens Maua Ltda</t>
  </si>
  <si>
    <t>Carne moida, almondega</t>
  </si>
  <si>
    <t>Kalunga</t>
  </si>
  <si>
    <t>Gouveia  Serv. Adm. De Cobrança</t>
  </si>
  <si>
    <t>Aluguel restaurante</t>
  </si>
  <si>
    <t>Lombinho,pernil,linguiça,file de frang</t>
  </si>
  <si>
    <t>Pernil suino, lombinho</t>
  </si>
  <si>
    <t>Coxa com sobrecoxa</t>
  </si>
  <si>
    <t>Iscas de fígado</t>
  </si>
  <si>
    <t>Carne moida, coxa/sobrecoxa</t>
  </si>
  <si>
    <t>000.189.401</t>
  </si>
  <si>
    <t>Sacos:lixo,amostra/papel higiênico,bobina,filme,luvas</t>
  </si>
  <si>
    <t>000.189.388</t>
  </si>
  <si>
    <t>Francisca Josiana Fernades Pereira</t>
  </si>
  <si>
    <t xml:space="preserve">Encargos rescisão contratual </t>
  </si>
  <si>
    <t>]</t>
  </si>
  <si>
    <t>IR</t>
  </si>
  <si>
    <t>Encargos Férias - Juliana dos Santos</t>
  </si>
  <si>
    <t>Pis</t>
  </si>
  <si>
    <t>DEMONSTRATIVO DE PAGAMENTOS POR GRUPO DE DESPESAS - MÊS JULHO/2020</t>
  </si>
  <si>
    <t>Encargos férias</t>
  </si>
  <si>
    <t>Ir Salários</t>
  </si>
  <si>
    <t>Encargos rescisão</t>
  </si>
  <si>
    <t>Baron Alimentare Ltda - ME</t>
  </si>
  <si>
    <t>Lombinho,pernil</t>
  </si>
  <si>
    <t>Linguiça calabresa, file de frango</t>
  </si>
  <si>
    <t>Coxa,sobrecoxa,acem em cubos</t>
  </si>
  <si>
    <t>File de frango,paleta,coxa com sobrecoxa</t>
  </si>
  <si>
    <t>Carne moida,file de peito</t>
  </si>
  <si>
    <t>Copolfood Com. Produtos Alimentícios</t>
  </si>
  <si>
    <t>Achocolatado,farinhas,macarrão,caldos</t>
  </si>
  <si>
    <t>Nova Clara Paes de Doces</t>
  </si>
  <si>
    <t>Mini chicken,linguiça toscana,lombinho,coxa</t>
  </si>
  <si>
    <t>Bucho bovino,hamburguer</t>
  </si>
  <si>
    <t>Coxa, sobrecoxa, pernil</t>
  </si>
  <si>
    <t>Linguiça carne, lombinho</t>
  </si>
  <si>
    <t>Emporio Mega 100 Com. De alimentos</t>
  </si>
  <si>
    <t>Caldo de carne, caldo de galinha,coloral</t>
  </si>
  <si>
    <t>Nova Saboreal Doces Ltda - ME</t>
  </si>
  <si>
    <t>Arroz, feijão, açúcar</t>
  </si>
  <si>
    <t>Linguiça calabresa, coxa com sobrecoxa</t>
  </si>
  <si>
    <t>CDI Barra Produtos Imp. E Exp. Ltda</t>
  </si>
  <si>
    <t>Carne moida,almondega,coxa</t>
  </si>
  <si>
    <t>File de frango, fígado bovino</t>
  </si>
  <si>
    <t>Alho picado. Mandioca</t>
  </si>
  <si>
    <t>Lombinho bovino,coxa sobrecoxa</t>
  </si>
  <si>
    <t>Lombinho,pernil,linguiça,file</t>
  </si>
  <si>
    <t>Carne moida, coxa sobrecoxa</t>
  </si>
  <si>
    <t xml:space="preserve">Cesta básica </t>
  </si>
  <si>
    <t>Cesta básica/ Comp. Julho</t>
  </si>
  <si>
    <t>Cesta básica/ Comp. Junho</t>
  </si>
  <si>
    <t>Descartáveis Ltda</t>
  </si>
  <si>
    <t>Super EPI Equipamentos proteção</t>
  </si>
  <si>
    <t>Luvas, aventais térmicos</t>
  </si>
  <si>
    <t>Casa de embalgens Mauá</t>
  </si>
  <si>
    <t>Sacos lixo,amostra,papel higiênico,filme,luva</t>
  </si>
  <si>
    <t>Locação imóvel / Comp. Julho</t>
  </si>
  <si>
    <t>Limpeza caixa dágua</t>
  </si>
  <si>
    <t>Conserto geladeira,djuntor,janela, mármore</t>
  </si>
  <si>
    <t>1ª Parcela utiliddades cozinha,equipamentos</t>
  </si>
  <si>
    <t>Impostos</t>
  </si>
  <si>
    <t>guia</t>
  </si>
  <si>
    <t>Depósito diário- Julho  2020</t>
  </si>
  <si>
    <t xml:space="preserve">Valor a depositar </t>
  </si>
  <si>
    <t>Carta recibo nº 193</t>
  </si>
  <si>
    <t>Carta recibo nº 194</t>
  </si>
  <si>
    <t>Carta recibo nº 195</t>
  </si>
  <si>
    <t>Carta recibo nº 196</t>
  </si>
  <si>
    <t>Valor ref. Jantar 15/07/2020</t>
  </si>
  <si>
    <t>Carta recibo nº 197</t>
  </si>
  <si>
    <t>Carta recibo nº 198</t>
  </si>
  <si>
    <t>Carta recibo nº 199 e Carta QR Code nº 09</t>
  </si>
  <si>
    <t>Carta recibo nº 200 e Carta QR Code nº 09</t>
  </si>
  <si>
    <t>Carta recibo nº 201 e Carta QR Code nº 10</t>
  </si>
  <si>
    <t>Saldo mês anterior: R$ 47.965,00</t>
  </si>
  <si>
    <t>Saldo mês atual: R$ 48.128,00</t>
  </si>
  <si>
    <t xml:space="preserve">Água restaurante </t>
  </si>
  <si>
    <t>Henrique Sebastião France</t>
  </si>
  <si>
    <r>
      <rPr>
        <b/>
        <sz val="16"/>
        <color theme="1"/>
        <rFont val="Arial"/>
        <family val="2"/>
      </rPr>
      <t>Valor nota-</t>
    </r>
    <r>
      <rPr>
        <sz val="16"/>
        <color theme="1"/>
        <rFont val="Arial"/>
        <family val="2"/>
      </rPr>
      <t xml:space="preserve"> Quando retirado valor do caixa.</t>
    </r>
  </si>
  <si>
    <r>
      <rPr>
        <b/>
        <sz val="16"/>
        <color theme="1"/>
        <rFont val="Arial"/>
        <family val="2"/>
      </rPr>
      <t>Retorno-</t>
    </r>
    <r>
      <rPr>
        <sz val="16"/>
        <color theme="1"/>
        <rFont val="Arial"/>
        <family val="2"/>
      </rPr>
      <t xml:space="preserve"> Quando retirar valor do caixa que tiver sobra de valor e retornar para a conta.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</si>
</sst>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 R$ &quot;* #,##0.00\ ;&quot; R$ &quot;* \(#,##0.00\);&quot; R$ &quot;* \-#\ ;@\ "/>
    <numFmt numFmtId="165" formatCode="d/m/yyyy"/>
    <numFmt numFmtId="166" formatCode="[$R$-416]\ #,##0.00\ ;\-[$R$-416]\ #,##0.00\ ;[$R$-416]&quot; -&quot;00\ ;@\ "/>
    <numFmt numFmtId="167" formatCode="&quot; R$ &quot;* #,##0.00\ ;&quot;-R$ &quot;* #,##0.00\ ;&quot; R$ &quot;* \-#\ ;@\ "/>
    <numFmt numFmtId="170" formatCode="_(* #,##0.00_);_(* \(#,##0.00\);_(* &quot;-&quot;??_);_(@_)"/>
    <numFmt numFmtId="171" formatCode="&quot;R$&quot;\ #,##0.00"/>
  </numFmts>
  <fonts count="48" x14ac:knownFonts="1">
    <font>
      <sz val="11"/>
      <color indexed="8"/>
      <name val="Calibri"/>
      <family val="2"/>
      <charset val="1"/>
    </font>
    <font>
      <sz val="10"/>
      <name val="Arial"/>
      <family val="2"/>
    </font>
    <font>
      <sz val="8"/>
      <name val="Courier New"/>
      <family val="3"/>
    </font>
    <font>
      <sz val="12"/>
      <color indexed="8"/>
      <name val="Calibri"/>
      <family val="2"/>
      <charset val="1"/>
    </font>
    <font>
      <sz val="10"/>
      <name val="Arial"/>
      <family val="2"/>
      <charset val="1"/>
    </font>
    <font>
      <u/>
      <sz val="11"/>
      <color indexed="12"/>
      <name val="Calibri"/>
      <family val="2"/>
      <charset val="1"/>
    </font>
    <font>
      <sz val="11"/>
      <color indexed="8"/>
      <name val="Calibri"/>
      <family val="2"/>
    </font>
    <font>
      <b/>
      <sz val="9"/>
      <color indexed="8"/>
      <name val="Segoe UI"/>
      <family val="2"/>
    </font>
    <font>
      <sz val="9"/>
      <color indexed="8"/>
      <name val="Segoe U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9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b/>
      <sz val="12"/>
      <name val="Verdana"/>
      <family val="2"/>
    </font>
    <font>
      <sz val="14"/>
      <name val="Calibri"/>
      <family val="2"/>
      <scheme val="minor"/>
    </font>
    <font>
      <sz val="10"/>
      <color indexed="8"/>
      <name val="Verdana"/>
      <family val="2"/>
    </font>
    <font>
      <b/>
      <sz val="12"/>
      <color indexed="8"/>
      <name val="Comic Sans MS"/>
      <family val="4"/>
    </font>
    <font>
      <sz val="12"/>
      <color indexed="8"/>
      <name val="Comic Sans MS"/>
      <family val="4"/>
    </font>
    <font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indexed="8"/>
      <name val="Calibri"/>
      <family val="2"/>
      <charset val="1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sz val="16"/>
      <color rgb="FF00B050"/>
      <name val="Arial"/>
      <family val="2"/>
    </font>
    <font>
      <b/>
      <sz val="16"/>
      <color theme="8"/>
      <name val="Arial"/>
      <family val="2"/>
    </font>
    <font>
      <b/>
      <sz val="16"/>
      <color rgb="FF0070C0"/>
      <name val="Arial"/>
      <family val="2"/>
    </font>
    <font>
      <b/>
      <sz val="16"/>
      <color theme="5"/>
      <name val="Arial"/>
      <family val="2"/>
    </font>
    <font>
      <sz val="16"/>
      <color indexed="8"/>
      <name val="Calibri"/>
      <family val="2"/>
      <charset val="1"/>
    </font>
    <font>
      <sz val="16"/>
      <color rgb="FFFF0000"/>
      <name val="Arial"/>
      <family val="2"/>
    </font>
    <font>
      <sz val="16"/>
      <color indexed="8"/>
      <name val="Arial"/>
      <family val="2"/>
    </font>
    <font>
      <b/>
      <sz val="14"/>
      <color theme="1"/>
      <name val="Comic Sans MS"/>
      <family val="4"/>
    </font>
    <font>
      <b/>
      <sz val="14"/>
      <color theme="1"/>
      <name val="Verdana"/>
      <family val="2"/>
    </font>
    <font>
      <sz val="14"/>
      <color theme="1"/>
      <name val="Verdana"/>
      <family val="2"/>
    </font>
    <font>
      <sz val="14"/>
      <name val="Arial"/>
      <family val="2"/>
    </font>
    <font>
      <u/>
      <sz val="14"/>
      <color theme="1"/>
      <name val="Verdana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name val="Verdana"/>
      <family val="2"/>
    </font>
    <font>
      <b/>
      <sz val="14"/>
      <color indexed="8"/>
      <name val="Verdana"/>
      <family val="2"/>
    </font>
    <font>
      <sz val="14"/>
      <color indexed="8"/>
      <name val="Verdana"/>
      <family val="2"/>
    </font>
    <font>
      <u/>
      <sz val="14"/>
      <color indexed="12"/>
      <name val="Verdana"/>
      <family val="2"/>
    </font>
    <font>
      <sz val="14"/>
      <name val="Verdana"/>
      <family val="2"/>
    </font>
    <font>
      <sz val="16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43"/>
      </patternFill>
    </fill>
  </fills>
  <borders count="7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4" fillId="0" borderId="0"/>
    <xf numFmtId="0" fontId="5" fillId="0" borderId="0" applyBorder="0" applyProtection="0"/>
    <xf numFmtId="166" fontId="6" fillId="0" borderId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9" fontId="1" fillId="0" borderId="0" applyFill="0" applyBorder="0" applyAlignment="0" applyProtection="0"/>
    <xf numFmtId="170" fontId="12" fillId="0" borderId="0" applyFont="0" applyFill="0" applyBorder="0" applyAlignment="0" applyProtection="0"/>
    <xf numFmtId="43" fontId="1" fillId="0" borderId="0" applyFill="0" applyBorder="0" applyAlignment="0" applyProtection="0"/>
  </cellStyleXfs>
  <cellXfs count="413">
    <xf numFmtId="0" fontId="0" fillId="0" borderId="0" xfId="0"/>
    <xf numFmtId="0" fontId="3" fillId="0" borderId="0" xfId="0" applyFont="1"/>
    <xf numFmtId="4" fontId="0" fillId="0" borderId="0" xfId="0" applyNumberFormat="1"/>
    <xf numFmtId="10" fontId="0" fillId="0" borderId="0" xfId="0" applyNumberFormat="1"/>
    <xf numFmtId="14" fontId="0" fillId="0" borderId="0" xfId="0" applyNumberForma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164" fontId="13" fillId="0" borderId="0" xfId="0" applyNumberFormat="1" applyFont="1"/>
    <xf numFmtId="3" fontId="13" fillId="0" borderId="0" xfId="0" applyNumberFormat="1" applyFont="1" applyAlignment="1">
      <alignment horizontal="center"/>
    </xf>
    <xf numFmtId="14" fontId="13" fillId="0" borderId="0" xfId="0" applyNumberFormat="1" applyFont="1"/>
    <xf numFmtId="37" fontId="13" fillId="3" borderId="1" xfId="0" applyNumberFormat="1" applyFont="1" applyFill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/>
    </xf>
    <xf numFmtId="3" fontId="16" fillId="3" borderId="1" xfId="0" applyNumberFormat="1" applyFont="1" applyFill="1" applyBorder="1" applyAlignment="1">
      <alignment horizontal="center" vertical="center"/>
    </xf>
    <xf numFmtId="3" fontId="16" fillId="5" borderId="1" xfId="0" applyNumberFormat="1" applyFont="1" applyFill="1" applyBorder="1" applyAlignment="1">
      <alignment horizontal="center" vertical="center"/>
    </xf>
    <xf numFmtId="10" fontId="1" fillId="0" borderId="0" xfId="8" applyNumberFormat="1"/>
    <xf numFmtId="0" fontId="0" fillId="0" borderId="10" xfId="0" applyBorder="1"/>
    <xf numFmtId="0" fontId="13" fillId="0" borderId="3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/>
    </xf>
    <xf numFmtId="44" fontId="19" fillId="0" borderId="10" xfId="0" applyNumberFormat="1" applyFont="1" applyBorder="1"/>
    <xf numFmtId="44" fontId="0" fillId="0" borderId="10" xfId="0" applyNumberFormat="1" applyBorder="1"/>
    <xf numFmtId="44" fontId="20" fillId="0" borderId="10" xfId="0" applyNumberFormat="1" applyFont="1" applyBorder="1"/>
    <xf numFmtId="44" fontId="21" fillId="0" borderId="10" xfId="0" applyNumberFormat="1" applyFont="1" applyBorder="1"/>
    <xf numFmtId="44" fontId="22" fillId="0" borderId="10" xfId="0" applyNumberFormat="1" applyFont="1" applyBorder="1"/>
    <xf numFmtId="0" fontId="23" fillId="0" borderId="0" xfId="0" applyFont="1"/>
    <xf numFmtId="0" fontId="0" fillId="0" borderId="0" xfId="0" applyBorder="1"/>
    <xf numFmtId="0" fontId="27" fillId="0" borderId="10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0" xfId="0" applyFont="1"/>
    <xf numFmtId="0" fontId="24" fillId="0" borderId="10" xfId="0" applyFont="1" applyBorder="1" applyAlignment="1">
      <alignment horizontal="center"/>
    </xf>
    <xf numFmtId="14" fontId="29" fillId="0" borderId="10" xfId="0" applyNumberFormat="1" applyFont="1" applyBorder="1" applyAlignment="1">
      <alignment horizontal="center"/>
    </xf>
    <xf numFmtId="44" fontId="24" fillId="0" borderId="10" xfId="0" applyNumberFormat="1" applyFont="1" applyBorder="1" applyAlignment="1">
      <alignment horizontal="center"/>
    </xf>
    <xf numFmtId="44" fontId="29" fillId="0" borderId="10" xfId="0" applyNumberFormat="1" applyFont="1" applyBorder="1" applyAlignment="1">
      <alignment horizontal="center"/>
    </xf>
    <xf numFmtId="44" fontId="25" fillId="0" borderId="10" xfId="0" applyNumberFormat="1" applyFont="1" applyBorder="1" applyAlignment="1">
      <alignment horizontal="center"/>
    </xf>
    <xf numFmtId="44" fontId="26" fillId="0" borderId="10" xfId="0" applyNumberFormat="1" applyFont="1" applyBorder="1" applyAlignment="1">
      <alignment horizontal="center"/>
    </xf>
    <xf numFmtId="14" fontId="25" fillId="0" borderId="73" xfId="0" applyNumberFormat="1" applyFont="1" applyBorder="1" applyAlignment="1">
      <alignment horizontal="center"/>
    </xf>
    <xf numFmtId="0" fontId="24" fillId="0" borderId="73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14" fontId="25" fillId="0" borderId="10" xfId="0" applyNumberFormat="1" applyFont="1" applyBorder="1" applyAlignment="1">
      <alignment horizontal="center"/>
    </xf>
    <xf numFmtId="14" fontId="24" fillId="0" borderId="10" xfId="0" applyNumberFormat="1" applyFont="1" applyBorder="1" applyAlignment="1">
      <alignment horizontal="center"/>
    </xf>
    <xf numFmtId="0" fontId="24" fillId="0" borderId="10" xfId="0" applyFont="1" applyBorder="1"/>
    <xf numFmtId="44" fontId="31" fillId="0" borderId="0" xfId="0" applyNumberFormat="1" applyFont="1"/>
    <xf numFmtId="0" fontId="24" fillId="0" borderId="10" xfId="0" applyNumberFormat="1" applyFont="1" applyBorder="1" applyAlignment="1">
      <alignment horizontal="center"/>
    </xf>
    <xf numFmtId="166" fontId="24" fillId="0" borderId="10" xfId="3" applyFont="1" applyBorder="1" applyAlignment="1">
      <alignment horizontal="center"/>
    </xf>
    <xf numFmtId="171" fontId="24" fillId="0" borderId="10" xfId="0" applyNumberFormat="1" applyFont="1" applyBorder="1" applyAlignment="1">
      <alignment horizontal="center"/>
    </xf>
    <xf numFmtId="14" fontId="32" fillId="0" borderId="10" xfId="0" applyNumberFormat="1" applyFont="1" applyBorder="1" applyAlignment="1">
      <alignment horizontal="center"/>
    </xf>
    <xf numFmtId="14" fontId="26" fillId="0" borderId="10" xfId="0" applyNumberFormat="1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44" fontId="26" fillId="0" borderId="10" xfId="0" applyNumberFormat="1" applyFont="1" applyBorder="1" applyAlignment="1">
      <alignment horizontal="right"/>
    </xf>
    <xf numFmtId="44" fontId="26" fillId="0" borderId="10" xfId="0" applyNumberFormat="1" applyFont="1" applyBorder="1"/>
    <xf numFmtId="0" fontId="31" fillId="0" borderId="0" xfId="0" applyFont="1" applyBorder="1" applyAlignment="1">
      <alignment horizontal="center"/>
    </xf>
    <xf numFmtId="0" fontId="31" fillId="0" borderId="0" xfId="0" applyFont="1"/>
    <xf numFmtId="0" fontId="33" fillId="0" borderId="0" xfId="0" applyFont="1"/>
    <xf numFmtId="0" fontId="33" fillId="0" borderId="69" xfId="0" applyFont="1" applyBorder="1"/>
    <xf numFmtId="0" fontId="36" fillId="3" borderId="0" xfId="4" applyFont="1" applyFill="1" applyBorder="1" applyAlignment="1"/>
    <xf numFmtId="4" fontId="36" fillId="3" borderId="0" xfId="4" applyNumberFormat="1" applyFont="1" applyFill="1" applyBorder="1" applyAlignment="1"/>
    <xf numFmtId="14" fontId="36" fillId="3" borderId="0" xfId="4" applyNumberFormat="1" applyFont="1" applyFill="1" applyBorder="1" applyAlignment="1">
      <alignment horizontal="center"/>
    </xf>
    <xf numFmtId="10" fontId="37" fillId="3" borderId="0" xfId="8" applyNumberFormat="1" applyFont="1" applyFill="1" applyBorder="1" applyAlignment="1"/>
    <xf numFmtId="10" fontId="35" fillId="3" borderId="0" xfId="0" applyNumberFormat="1" applyFont="1" applyFill="1" applyBorder="1" applyAlignment="1">
      <alignment horizontal="center" vertical="center"/>
    </xf>
    <xf numFmtId="0" fontId="35" fillId="3" borderId="35" xfId="4" applyFont="1" applyFill="1" applyBorder="1" applyAlignment="1"/>
    <xf numFmtId="0" fontId="35" fillId="3" borderId="21" xfId="4" applyFont="1" applyFill="1" applyBorder="1" applyAlignment="1"/>
    <xf numFmtId="4" fontId="36" fillId="3" borderId="21" xfId="4" applyNumberFormat="1" applyFont="1" applyFill="1" applyBorder="1" applyAlignment="1"/>
    <xf numFmtId="14" fontId="36" fillId="3" borderId="21" xfId="4" applyNumberFormat="1" applyFont="1" applyFill="1" applyBorder="1" applyAlignment="1">
      <alignment horizontal="center"/>
    </xf>
    <xf numFmtId="0" fontId="36" fillId="3" borderId="21" xfId="4" applyFont="1" applyFill="1" applyBorder="1" applyAlignment="1"/>
    <xf numFmtId="10" fontId="37" fillId="3" borderId="21" xfId="8" applyNumberFormat="1" applyFont="1" applyFill="1" applyBorder="1" applyAlignment="1"/>
    <xf numFmtId="10" fontId="35" fillId="3" borderId="24" xfId="0" applyNumberFormat="1" applyFont="1" applyFill="1" applyBorder="1" applyAlignment="1">
      <alignment horizontal="center" vertical="center"/>
    </xf>
    <xf numFmtId="0" fontId="35" fillId="3" borderId="7" xfId="4" applyFont="1" applyFill="1" applyBorder="1" applyAlignment="1"/>
    <xf numFmtId="0" fontId="35" fillId="3" borderId="0" xfId="4" applyFont="1" applyFill="1" applyBorder="1" applyAlignment="1"/>
    <xf numFmtId="10" fontId="35" fillId="3" borderId="8" xfId="0" applyNumberFormat="1" applyFont="1" applyFill="1" applyBorder="1" applyAlignment="1">
      <alignment horizontal="center" vertical="center"/>
    </xf>
    <xf numFmtId="10" fontId="36" fillId="3" borderId="8" xfId="4" applyNumberFormat="1" applyFont="1" applyFill="1" applyBorder="1" applyAlignment="1"/>
    <xf numFmtId="0" fontId="35" fillId="3" borderId="34" xfId="4" applyFont="1" applyFill="1" applyBorder="1" applyAlignment="1"/>
    <xf numFmtId="0" fontId="35" fillId="3" borderId="22" xfId="4" applyFont="1" applyFill="1" applyBorder="1" applyAlignment="1"/>
    <xf numFmtId="4" fontId="38" fillId="3" borderId="22" xfId="2" applyNumberFormat="1" applyFont="1" applyFill="1" applyBorder="1" applyAlignment="1" applyProtection="1"/>
    <xf numFmtId="14" fontId="38" fillId="3" borderId="22" xfId="2" applyNumberFormat="1" applyFont="1" applyFill="1" applyBorder="1" applyAlignment="1" applyProtection="1">
      <alignment horizontal="center"/>
    </xf>
    <xf numFmtId="0" fontId="38" fillId="3" borderId="22" xfId="2" applyFont="1" applyFill="1" applyBorder="1" applyAlignment="1" applyProtection="1"/>
    <xf numFmtId="10" fontId="37" fillId="3" borderId="22" xfId="8" applyNumberFormat="1" applyFont="1" applyFill="1" applyBorder="1" applyAlignment="1" applyProtection="1"/>
    <xf numFmtId="10" fontId="38" fillId="3" borderId="25" xfId="2" applyNumberFormat="1" applyFont="1" applyFill="1" applyBorder="1" applyAlignment="1" applyProtection="1"/>
    <xf numFmtId="0" fontId="15" fillId="0" borderId="10" xfId="0" applyFont="1" applyFill="1" applyBorder="1" applyAlignment="1">
      <alignment horizontal="left"/>
    </xf>
    <xf numFmtId="4" fontId="15" fillId="3" borderId="10" xfId="3" applyNumberFormat="1" applyFont="1" applyFill="1" applyBorder="1"/>
    <xf numFmtId="14" fontId="15" fillId="0" borderId="10" xfId="0" applyNumberFormat="1" applyFont="1" applyFill="1" applyBorder="1" applyAlignment="1">
      <alignment horizontal="center" vertical="center" wrapText="1"/>
    </xf>
    <xf numFmtId="0" fontId="40" fillId="0" borderId="10" xfId="0" applyFont="1" applyBorder="1"/>
    <xf numFmtId="14" fontId="15" fillId="0" borderId="10" xfId="0" applyNumberFormat="1" applyFont="1" applyFill="1" applyBorder="1" applyAlignment="1">
      <alignment horizontal="center"/>
    </xf>
    <xf numFmtId="0" fontId="15" fillId="0" borderId="63" xfId="0" applyFont="1" applyFill="1" applyBorder="1" applyAlignment="1">
      <alignment horizontal="left"/>
    </xf>
    <xf numFmtId="4" fontId="15" fillId="3" borderId="63" xfId="3" applyNumberFormat="1" applyFont="1" applyFill="1" applyBorder="1"/>
    <xf numFmtId="14" fontId="15" fillId="0" borderId="63" xfId="0" applyNumberFormat="1" applyFont="1" applyFill="1" applyBorder="1" applyAlignment="1">
      <alignment horizontal="center"/>
    </xf>
    <xf numFmtId="0" fontId="40" fillId="0" borderId="0" xfId="0" applyFont="1" applyBorder="1" applyAlignment="1">
      <alignment horizontal="center" vertical="center" wrapText="1"/>
    </xf>
    <xf numFmtId="0" fontId="40" fillId="0" borderId="0" xfId="0" applyFont="1" applyBorder="1"/>
    <xf numFmtId="4" fontId="39" fillId="3" borderId="26" xfId="3" applyNumberFormat="1" applyFont="1" applyFill="1" applyBorder="1" applyAlignment="1">
      <alignment vertical="center"/>
    </xf>
    <xf numFmtId="14" fontId="40" fillId="3" borderId="0" xfId="3" applyNumberFormat="1" applyFont="1" applyFill="1" applyBorder="1" applyAlignment="1">
      <alignment horizontal="center" vertical="center"/>
    </xf>
    <xf numFmtId="10" fontId="37" fillId="0" borderId="0" xfId="8" applyNumberFormat="1" applyFont="1" applyBorder="1"/>
    <xf numFmtId="10" fontId="40" fillId="0" borderId="0" xfId="0" applyNumberFormat="1" applyFont="1" applyBorder="1"/>
    <xf numFmtId="0" fontId="40" fillId="0" borderId="0" xfId="0" applyFont="1"/>
    <xf numFmtId="4" fontId="40" fillId="0" borderId="0" xfId="3" applyNumberFormat="1" applyFont="1" applyBorder="1" applyAlignment="1">
      <alignment vertical="center"/>
    </xf>
    <xf numFmtId="14" fontId="40" fillId="0" borderId="0" xfId="3" applyNumberFormat="1" applyFont="1" applyBorder="1" applyAlignment="1">
      <alignment horizontal="center" vertical="center"/>
    </xf>
    <xf numFmtId="0" fontId="15" fillId="0" borderId="14" xfId="0" applyFont="1" applyFill="1" applyBorder="1" applyAlignment="1">
      <alignment horizontal="left"/>
    </xf>
    <xf numFmtId="4" fontId="15" fillId="3" borderId="14" xfId="3" applyNumberFormat="1" applyFont="1" applyFill="1" applyBorder="1"/>
    <xf numFmtId="14" fontId="15" fillId="0" borderId="14" xfId="0" applyNumberFormat="1" applyFont="1" applyFill="1" applyBorder="1" applyAlignment="1">
      <alignment horizontal="center" vertical="center" wrapText="1"/>
    </xf>
    <xf numFmtId="0" fontId="40" fillId="0" borderId="14" xfId="0" applyFont="1" applyBorder="1"/>
    <xf numFmtId="166" fontId="15" fillId="0" borderId="10" xfId="3" applyFont="1" applyFill="1" applyBorder="1" applyAlignment="1">
      <alignment horizontal="left"/>
    </xf>
    <xf numFmtId="14" fontId="15" fillId="0" borderId="10" xfId="0" applyNumberFormat="1" applyFont="1" applyFill="1" applyBorder="1" applyAlignment="1">
      <alignment horizontal="left"/>
    </xf>
    <xf numFmtId="14" fontId="15" fillId="0" borderId="63" xfId="0" applyNumberFormat="1" applyFont="1" applyFill="1" applyBorder="1" applyAlignment="1">
      <alignment horizontal="center" vertical="center" wrapText="1"/>
    </xf>
    <xf numFmtId="0" fontId="40" fillId="0" borderId="63" xfId="0" applyFont="1" applyBorder="1"/>
    <xf numFmtId="0" fontId="40" fillId="0" borderId="15" xfId="0" applyFont="1" applyBorder="1" applyAlignment="1">
      <alignment horizontal="left"/>
    </xf>
    <xf numFmtId="0" fontId="40" fillId="0" borderId="15" xfId="0" applyFont="1" applyBorder="1"/>
    <xf numFmtId="4" fontId="40" fillId="0" borderId="15" xfId="3" applyNumberFormat="1" applyFont="1" applyBorder="1" applyAlignment="1">
      <alignment vertical="center"/>
    </xf>
    <xf numFmtId="14" fontId="40" fillId="0" borderId="15" xfId="3" applyNumberFormat="1" applyFont="1" applyBorder="1" applyAlignment="1">
      <alignment horizontal="center" vertical="center"/>
    </xf>
    <xf numFmtId="14" fontId="40" fillId="0" borderId="15" xfId="0" applyNumberFormat="1" applyFont="1" applyBorder="1"/>
    <xf numFmtId="4" fontId="39" fillId="0" borderId="26" xfId="3" applyNumberFormat="1" applyFont="1" applyBorder="1" applyAlignment="1">
      <alignment vertical="center"/>
    </xf>
    <xf numFmtId="0" fontId="40" fillId="0" borderId="21" xfId="0" applyFont="1" applyBorder="1"/>
    <xf numFmtId="0" fontId="15" fillId="3" borderId="10" xfId="0" applyFont="1" applyFill="1" applyBorder="1" applyAlignment="1"/>
    <xf numFmtId="4" fontId="15" fillId="3" borderId="10" xfId="9" applyNumberFormat="1" applyFont="1" applyFill="1" applyBorder="1" applyAlignment="1">
      <alignment horizontal="right"/>
    </xf>
    <xf numFmtId="14" fontId="15" fillId="0" borderId="10" xfId="0" applyNumberFormat="1" applyFont="1" applyBorder="1" applyAlignment="1">
      <alignment horizontal="center"/>
    </xf>
    <xf numFmtId="0" fontId="40" fillId="0" borderId="0" xfId="0" applyFont="1" applyBorder="1" applyAlignment="1">
      <alignment vertical="center" wrapText="1"/>
    </xf>
    <xf numFmtId="4" fontId="39" fillId="0" borderId="27" xfId="3" applyNumberFormat="1" applyFont="1" applyBorder="1" applyAlignment="1">
      <alignment vertical="center"/>
    </xf>
    <xf numFmtId="10" fontId="37" fillId="0" borderId="0" xfId="8" applyNumberFormat="1" applyFont="1" applyBorder="1" applyAlignment="1">
      <alignment vertical="center"/>
    </xf>
    <xf numFmtId="10" fontId="40" fillId="0" borderId="0" xfId="0" applyNumberFormat="1" applyFont="1" applyBorder="1" applyAlignment="1">
      <alignment vertical="center"/>
    </xf>
    <xf numFmtId="14" fontId="15" fillId="3" borderId="10" xfId="0" applyNumberFormat="1" applyFont="1" applyFill="1" applyBorder="1" applyAlignment="1">
      <alignment horizontal="center"/>
    </xf>
    <xf numFmtId="0" fontId="40" fillId="0" borderId="12" xfId="0" applyFont="1" applyBorder="1"/>
    <xf numFmtId="4" fontId="15" fillId="3" borderId="10" xfId="0" applyNumberFormat="1" applyFont="1" applyFill="1" applyBorder="1" applyAlignment="1"/>
    <xf numFmtId="4" fontId="15" fillId="3" borderId="12" xfId="10" applyNumberFormat="1" applyFont="1" applyFill="1" applyBorder="1" applyAlignment="1"/>
    <xf numFmtId="4" fontId="40" fillId="0" borderId="10" xfId="3" applyNumberFormat="1" applyFont="1" applyBorder="1"/>
    <xf numFmtId="14" fontId="40" fillId="0" borderId="10" xfId="0" applyNumberFormat="1" applyFont="1" applyBorder="1" applyAlignment="1">
      <alignment horizontal="center"/>
    </xf>
    <xf numFmtId="0" fontId="40" fillId="3" borderId="15" xfId="0" applyFont="1" applyFill="1" applyBorder="1"/>
    <xf numFmtId="4" fontId="40" fillId="0" borderId="15" xfId="3" applyNumberFormat="1" applyFont="1" applyBorder="1"/>
    <xf numFmtId="14" fontId="40" fillId="0" borderId="15" xfId="0" applyNumberFormat="1" applyFont="1" applyBorder="1" applyAlignment="1">
      <alignment horizontal="center"/>
    </xf>
    <xf numFmtId="0" fontId="40" fillId="0" borderId="18" xfId="0" applyFont="1" applyBorder="1"/>
    <xf numFmtId="0" fontId="15" fillId="3" borderId="14" xfId="0" applyFont="1" applyFill="1" applyBorder="1" applyAlignment="1"/>
    <xf numFmtId="4" fontId="15" fillId="3" borderId="14" xfId="9" applyNumberFormat="1" applyFont="1" applyFill="1" applyBorder="1" applyAlignment="1">
      <alignment horizontal="right"/>
    </xf>
    <xf numFmtId="14" fontId="15" fillId="0" borderId="14" xfId="0" applyNumberFormat="1" applyFont="1" applyBorder="1" applyAlignment="1">
      <alignment horizontal="center"/>
    </xf>
    <xf numFmtId="0" fontId="40" fillId="3" borderId="63" xfId="0" applyFont="1" applyFill="1" applyBorder="1" applyAlignment="1">
      <alignment horizontal="left"/>
    </xf>
    <xf numFmtId="0" fontId="40" fillId="3" borderId="63" xfId="0" applyFont="1" applyFill="1" applyBorder="1"/>
    <xf numFmtId="4" fontId="40" fillId="3" borderId="63" xfId="3" applyNumberFormat="1" applyFont="1" applyFill="1" applyBorder="1" applyAlignment="1">
      <alignment horizontal="right"/>
    </xf>
    <xf numFmtId="14" fontId="40" fillId="3" borderId="63" xfId="3" applyNumberFormat="1" applyFont="1" applyFill="1" applyBorder="1" applyAlignment="1">
      <alignment horizontal="center"/>
    </xf>
    <xf numFmtId="14" fontId="40" fillId="3" borderId="63" xfId="0" applyNumberFormat="1" applyFont="1" applyFill="1" applyBorder="1"/>
    <xf numFmtId="14" fontId="40" fillId="0" borderId="0" xfId="0" applyNumberFormat="1" applyFont="1" applyBorder="1" applyAlignment="1"/>
    <xf numFmtId="14" fontId="40" fillId="0" borderId="0" xfId="0" applyNumberFormat="1" applyFont="1" applyBorder="1" applyAlignment="1">
      <alignment horizontal="center" vertical="center"/>
    </xf>
    <xf numFmtId="4" fontId="40" fillId="0" borderId="0" xfId="0" applyNumberFormat="1" applyFont="1" applyBorder="1" applyAlignment="1">
      <alignment vertical="center"/>
    </xf>
    <xf numFmtId="4" fontId="40" fillId="0" borderId="63" xfId="3" applyNumberFormat="1" applyFont="1" applyBorder="1"/>
    <xf numFmtId="14" fontId="40" fillId="0" borderId="63" xfId="0" applyNumberFormat="1" applyFont="1" applyBorder="1" applyAlignment="1">
      <alignment horizontal="center"/>
    </xf>
    <xf numFmtId="0" fontId="40" fillId="0" borderId="66" xfId="0" applyFont="1" applyBorder="1"/>
    <xf numFmtId="14" fontId="40" fillId="0" borderId="18" xfId="0" applyNumberFormat="1" applyFont="1" applyBorder="1"/>
    <xf numFmtId="4" fontId="39" fillId="0" borderId="26" xfId="3" applyNumberFormat="1" applyFont="1" applyBorder="1" applyAlignment="1">
      <alignment horizontal="right" vertical="center"/>
    </xf>
    <xf numFmtId="0" fontId="40" fillId="0" borderId="17" xfId="0" applyFont="1" applyBorder="1" applyAlignment="1">
      <alignment horizontal="left"/>
    </xf>
    <xf numFmtId="0" fontId="40" fillId="0" borderId="10" xfId="0" applyFont="1" applyBorder="1" applyAlignment="1"/>
    <xf numFmtId="4" fontId="40" fillId="3" borderId="10" xfId="3" applyNumberFormat="1" applyFont="1" applyFill="1" applyBorder="1"/>
    <xf numFmtId="0" fontId="40" fillId="0" borderId="11" xfId="0" applyFont="1" applyBorder="1"/>
    <xf numFmtId="0" fontId="40" fillId="0" borderId="17" xfId="0" applyFont="1" applyBorder="1" applyAlignment="1"/>
    <xf numFmtId="4" fontId="40" fillId="3" borderId="17" xfId="3" applyNumberFormat="1" applyFont="1" applyFill="1" applyBorder="1"/>
    <xf numFmtId="14" fontId="40" fillId="0" borderId="17" xfId="0" applyNumberFormat="1" applyFont="1" applyBorder="1" applyAlignment="1">
      <alignment horizontal="center"/>
    </xf>
    <xf numFmtId="0" fontId="40" fillId="0" borderId="19" xfId="0" applyFont="1" applyBorder="1"/>
    <xf numFmtId="0" fontId="40" fillId="3" borderId="18" xfId="0" applyFont="1" applyFill="1" applyBorder="1"/>
    <xf numFmtId="4" fontId="40" fillId="3" borderId="15" xfId="3" applyNumberFormat="1" applyFont="1" applyFill="1" applyBorder="1"/>
    <xf numFmtId="14" fontId="40" fillId="3" borderId="15" xfId="0" applyNumberFormat="1" applyFont="1" applyFill="1" applyBorder="1" applyAlignment="1">
      <alignment horizontal="center"/>
    </xf>
    <xf numFmtId="166" fontId="41" fillId="0" borderId="26" xfId="3" applyFont="1" applyBorder="1" applyAlignment="1">
      <alignment vertical="center"/>
    </xf>
    <xf numFmtId="0" fontId="15" fillId="0" borderId="17" xfId="0" applyFont="1" applyFill="1" applyBorder="1" applyAlignment="1">
      <alignment horizontal="left"/>
    </xf>
    <xf numFmtId="4" fontId="15" fillId="3" borderId="17" xfId="3" applyNumberFormat="1" applyFont="1" applyFill="1" applyBorder="1"/>
    <xf numFmtId="14" fontId="15" fillId="0" borderId="17" xfId="0" applyNumberFormat="1" applyFont="1" applyFill="1" applyBorder="1" applyAlignment="1">
      <alignment horizontal="center" vertical="center" wrapText="1"/>
    </xf>
    <xf numFmtId="0" fontId="40" fillId="0" borderId="17" xfId="0" applyFont="1" applyBorder="1"/>
    <xf numFmtId="4" fontId="40" fillId="0" borderId="10" xfId="3" applyNumberFormat="1" applyFont="1" applyBorder="1" applyAlignment="1">
      <alignment vertical="center"/>
    </xf>
    <xf numFmtId="14" fontId="40" fillId="0" borderId="10" xfId="3" applyNumberFormat="1" applyFont="1" applyBorder="1" applyAlignment="1">
      <alignment horizontal="center" vertical="center"/>
    </xf>
    <xf numFmtId="14" fontId="40" fillId="0" borderId="10" xfId="0" applyNumberFormat="1" applyFont="1" applyBorder="1"/>
    <xf numFmtId="0" fontId="15" fillId="0" borderId="15" xfId="0" applyFont="1" applyFill="1" applyBorder="1" applyAlignment="1">
      <alignment horizontal="left"/>
    </xf>
    <xf numFmtId="0" fontId="40" fillId="0" borderId="16" xfId="0" applyFont="1" applyBorder="1"/>
    <xf numFmtId="10" fontId="37" fillId="0" borderId="23" xfId="8" applyNumberFormat="1" applyFont="1" applyBorder="1" applyAlignment="1">
      <alignment vertical="center"/>
    </xf>
    <xf numFmtId="10" fontId="40" fillId="0" borderId="8" xfId="0" applyNumberFormat="1" applyFont="1" applyBorder="1" applyAlignment="1">
      <alignment vertical="center"/>
    </xf>
    <xf numFmtId="0" fontId="40" fillId="3" borderId="12" xfId="0" applyFont="1" applyFill="1" applyBorder="1"/>
    <xf numFmtId="0" fontId="40" fillId="3" borderId="20" xfId="0" applyFont="1" applyFill="1" applyBorder="1"/>
    <xf numFmtId="0" fontId="40" fillId="3" borderId="0" xfId="0" applyFont="1" applyFill="1" applyBorder="1"/>
    <xf numFmtId="4" fontId="39" fillId="3" borderId="27" xfId="3" applyNumberFormat="1" applyFont="1" applyFill="1" applyBorder="1"/>
    <xf numFmtId="14" fontId="40" fillId="3" borderId="0" xfId="3" applyNumberFormat="1" applyFont="1" applyFill="1" applyBorder="1" applyAlignment="1">
      <alignment horizontal="center"/>
    </xf>
    <xf numFmtId="10" fontId="37" fillId="3" borderId="0" xfId="8" applyNumberFormat="1" applyFont="1" applyFill="1" applyBorder="1"/>
    <xf numFmtId="10" fontId="40" fillId="3" borderId="0" xfId="0" applyNumberFormat="1" applyFont="1" applyFill="1" applyBorder="1"/>
    <xf numFmtId="4" fontId="40" fillId="0" borderId="0" xfId="3" applyNumberFormat="1" applyFont="1" applyBorder="1"/>
    <xf numFmtId="14" fontId="40" fillId="0" borderId="0" xfId="3" applyNumberFormat="1" applyFont="1" applyBorder="1" applyAlignment="1">
      <alignment horizontal="center"/>
    </xf>
    <xf numFmtId="0" fontId="39" fillId="3" borderId="55" xfId="0" applyFont="1" applyFill="1" applyBorder="1"/>
    <xf numFmtId="14" fontId="39" fillId="3" borderId="56" xfId="0" applyNumberFormat="1" applyFont="1" applyFill="1" applyBorder="1" applyAlignment="1"/>
    <xf numFmtId="4" fontId="39" fillId="3" borderId="56" xfId="3" applyNumberFormat="1" applyFont="1" applyFill="1" applyBorder="1"/>
    <xf numFmtId="14" fontId="15" fillId="0" borderId="56" xfId="3" applyNumberFormat="1" applyFont="1" applyFill="1" applyBorder="1" applyAlignment="1">
      <alignment horizontal="center"/>
    </xf>
    <xf numFmtId="0" fontId="40" fillId="3" borderId="56" xfId="0" applyFont="1" applyFill="1" applyBorder="1" applyAlignment="1">
      <alignment horizontal="center"/>
    </xf>
    <xf numFmtId="10" fontId="37" fillId="3" borderId="56" xfId="8" applyNumberFormat="1" applyFont="1" applyFill="1" applyBorder="1"/>
    <xf numFmtId="10" fontId="40" fillId="3" borderId="57" xfId="0" applyNumberFormat="1" applyFont="1" applyFill="1" applyBorder="1"/>
    <xf numFmtId="4" fontId="23" fillId="0" borderId="0" xfId="0" applyNumberFormat="1" applyFont="1"/>
    <xf numFmtId="14" fontId="23" fillId="0" borderId="0" xfId="0" applyNumberFormat="1" applyFont="1" applyAlignment="1">
      <alignment horizontal="center"/>
    </xf>
    <xf numFmtId="10" fontId="37" fillId="0" borderId="0" xfId="8" applyNumberFormat="1" applyFont="1"/>
    <xf numFmtId="10" fontId="23" fillId="0" borderId="0" xfId="0" applyNumberFormat="1" applyFont="1"/>
    <xf numFmtId="0" fontId="31" fillId="0" borderId="69" xfId="0" applyFont="1" applyBorder="1"/>
    <xf numFmtId="0" fontId="43" fillId="0" borderId="7" xfId="1" applyFont="1" applyBorder="1" applyAlignment="1"/>
    <xf numFmtId="0" fontId="43" fillId="0" borderId="0" xfId="1" applyFont="1" applyBorder="1" applyAlignment="1"/>
    <xf numFmtId="0" fontId="45" fillId="0" borderId="0" xfId="2" applyFont="1" applyBorder="1" applyAlignment="1" applyProtection="1">
      <alignment horizontal="left"/>
    </xf>
    <xf numFmtId="0" fontId="45" fillId="0" borderId="8" xfId="2" applyFont="1" applyBorder="1" applyAlignment="1" applyProtection="1">
      <alignment horizontal="left"/>
    </xf>
    <xf numFmtId="167" fontId="44" fillId="0" borderId="29" xfId="3" applyNumberFormat="1" applyFont="1" applyFill="1" applyBorder="1" applyAlignment="1" applyProtection="1">
      <alignment horizontal="left"/>
    </xf>
    <xf numFmtId="164" fontId="46" fillId="0" borderId="3" xfId="3" applyNumberFormat="1" applyFont="1" applyFill="1" applyBorder="1" applyAlignment="1" applyProtection="1">
      <alignment horizontal="left"/>
    </xf>
    <xf numFmtId="167" fontId="44" fillId="0" borderId="0" xfId="3" applyNumberFormat="1" applyFont="1" applyFill="1" applyBorder="1" applyAlignment="1" applyProtection="1">
      <alignment horizontal="center"/>
    </xf>
    <xf numFmtId="167" fontId="44" fillId="0" borderId="0" xfId="3" applyNumberFormat="1" applyFont="1" applyFill="1" applyBorder="1" applyAlignment="1" applyProtection="1">
      <alignment horizontal="left"/>
    </xf>
    <xf numFmtId="167" fontId="44" fillId="0" borderId="8" xfId="3" applyNumberFormat="1" applyFont="1" applyFill="1" applyBorder="1" applyAlignment="1" applyProtection="1">
      <alignment horizontal="left"/>
    </xf>
    <xf numFmtId="164" fontId="46" fillId="0" borderId="3" xfId="0" applyNumberFormat="1" applyFont="1" applyBorder="1"/>
    <xf numFmtId="167" fontId="44" fillId="0" borderId="0" xfId="0" applyNumberFormat="1" applyFont="1" applyBorder="1"/>
    <xf numFmtId="44" fontId="44" fillId="0" borderId="3" xfId="3" applyNumberFormat="1" applyFont="1" applyFill="1" applyBorder="1" applyAlignment="1" applyProtection="1">
      <alignment horizontal="left"/>
    </xf>
    <xf numFmtId="164" fontId="44" fillId="0" borderId="0" xfId="3" applyNumberFormat="1" applyFont="1" applyFill="1" applyBorder="1" applyAlignment="1" applyProtection="1">
      <alignment horizontal="left"/>
    </xf>
    <xf numFmtId="164" fontId="44" fillId="0" borderId="3" xfId="0" applyNumberFormat="1" applyFont="1" applyBorder="1"/>
    <xf numFmtId="164" fontId="44" fillId="0" borderId="0" xfId="0" applyNumberFormat="1" applyFont="1" applyBorder="1"/>
    <xf numFmtId="44" fontId="46" fillId="0" borderId="3" xfId="0" applyNumberFormat="1" applyFont="1" applyBorder="1"/>
    <xf numFmtId="164" fontId="44" fillId="0" borderId="33" xfId="0" applyNumberFormat="1" applyFont="1" applyBorder="1" applyAlignment="1">
      <alignment horizontal="center"/>
    </xf>
    <xf numFmtId="167" fontId="44" fillId="0" borderId="1" xfId="3" applyNumberFormat="1" applyFont="1" applyFill="1" applyBorder="1" applyAlignment="1" applyProtection="1">
      <alignment horizontal="center"/>
    </xf>
    <xf numFmtId="167" fontId="44" fillId="0" borderId="1" xfId="3" applyNumberFormat="1" applyFont="1" applyFill="1" applyBorder="1" applyAlignment="1" applyProtection="1">
      <alignment horizontal="left"/>
    </xf>
    <xf numFmtId="167" fontId="44" fillId="0" borderId="3" xfId="3" applyNumberFormat="1" applyFont="1" applyFill="1" applyBorder="1" applyAlignment="1" applyProtection="1">
      <alignment horizontal="left"/>
    </xf>
    <xf numFmtId="167" fontId="44" fillId="0" borderId="6" xfId="3" applyNumberFormat="1" applyFont="1" applyFill="1" applyBorder="1" applyAlignment="1" applyProtection="1">
      <alignment horizontal="left"/>
    </xf>
    <xf numFmtId="164" fontId="44" fillId="0" borderId="33" xfId="0" applyNumberFormat="1" applyFont="1" applyBorder="1"/>
    <xf numFmtId="167" fontId="44" fillId="2" borderId="3" xfId="3" applyNumberFormat="1" applyFont="1" applyFill="1" applyBorder="1" applyAlignment="1" applyProtection="1">
      <alignment horizontal="left"/>
    </xf>
    <xf numFmtId="0" fontId="44" fillId="0" borderId="0" xfId="0" applyFont="1" applyBorder="1"/>
    <xf numFmtId="165" fontId="44" fillId="0" borderId="1" xfId="0" applyNumberFormat="1" applyFont="1" applyBorder="1" applyAlignment="1">
      <alignment horizontal="center"/>
    </xf>
    <xf numFmtId="0" fontId="44" fillId="0" borderId="1" xfId="0" applyFont="1" applyBorder="1" applyAlignment="1">
      <alignment horizontal="center" vertical="center"/>
    </xf>
    <xf numFmtId="165" fontId="44" fillId="0" borderId="33" xfId="0" applyNumberFormat="1" applyFont="1" applyBorder="1" applyAlignment="1">
      <alignment horizontal="center"/>
    </xf>
    <xf numFmtId="0" fontId="44" fillId="0" borderId="1" xfId="0" applyFont="1" applyBorder="1" applyAlignment="1">
      <alignment horizontal="left" vertical="center"/>
    </xf>
    <xf numFmtId="164" fontId="44" fillId="0" borderId="1" xfId="0" applyNumberFormat="1" applyFont="1" applyBorder="1" applyAlignment="1">
      <alignment horizontal="center" vertical="center"/>
    </xf>
    <xf numFmtId="3" fontId="44" fillId="0" borderId="1" xfId="0" applyNumberFormat="1" applyFont="1" applyBorder="1" applyAlignment="1">
      <alignment horizontal="center" vertical="center"/>
    </xf>
    <xf numFmtId="0" fontId="46" fillId="0" borderId="1" xfId="0" applyFont="1" applyBorder="1" applyAlignment="1">
      <alignment horizontal="left" vertical="center"/>
    </xf>
    <xf numFmtId="14" fontId="44" fillId="3" borderId="4" xfId="0" applyNumberFormat="1" applyFont="1" applyFill="1" applyBorder="1" applyAlignment="1">
      <alignment horizontal="center" vertical="center"/>
    </xf>
    <xf numFmtId="37" fontId="44" fillId="3" borderId="1" xfId="0" applyNumberFormat="1" applyFont="1" applyFill="1" applyBorder="1" applyAlignment="1">
      <alignment horizontal="center" vertical="center"/>
    </xf>
    <xf numFmtId="0" fontId="44" fillId="3" borderId="1" xfId="0" applyFont="1" applyFill="1" applyBorder="1" applyAlignment="1">
      <alignment horizontal="left" vertical="center"/>
    </xf>
    <xf numFmtId="164" fontId="46" fillId="4" borderId="1" xfId="0" applyNumberFormat="1" applyFont="1" applyFill="1" applyBorder="1" applyAlignment="1">
      <alignment horizontal="center" vertical="center"/>
    </xf>
    <xf numFmtId="3" fontId="44" fillId="3" borderId="1" xfId="0" applyNumberFormat="1" applyFont="1" applyFill="1" applyBorder="1" applyAlignment="1">
      <alignment horizontal="center" vertical="center"/>
    </xf>
    <xf numFmtId="14" fontId="44" fillId="3" borderId="1" xfId="0" applyNumberFormat="1" applyFont="1" applyFill="1" applyBorder="1" applyAlignment="1">
      <alignment horizontal="center" vertical="center" wrapText="1"/>
    </xf>
    <xf numFmtId="0" fontId="44" fillId="3" borderId="3" xfId="0" applyFont="1" applyFill="1" applyBorder="1" applyAlignment="1">
      <alignment horizontal="center" vertical="center" wrapText="1"/>
    </xf>
    <xf numFmtId="14" fontId="44" fillId="3" borderId="4" xfId="0" applyNumberFormat="1" applyFont="1" applyFill="1" applyBorder="1" applyAlignment="1">
      <alignment horizontal="center" vertical="center" wrapText="1"/>
    </xf>
    <xf numFmtId="164" fontId="44" fillId="4" borderId="1" xfId="0" applyNumberFormat="1" applyFont="1" applyFill="1" applyBorder="1" applyAlignment="1">
      <alignment horizontal="center" vertical="center"/>
    </xf>
    <xf numFmtId="14" fontId="44" fillId="3" borderId="1" xfId="0" applyNumberFormat="1" applyFont="1" applyFill="1" applyBorder="1" applyAlignment="1">
      <alignment horizontal="left" vertical="center"/>
    </xf>
    <xf numFmtId="0" fontId="44" fillId="5" borderId="1" xfId="0" applyFont="1" applyFill="1" applyBorder="1" applyAlignment="1">
      <alignment horizontal="left" vertical="center"/>
    </xf>
    <xf numFmtId="164" fontId="44" fillId="4" borderId="1" xfId="0" applyNumberFormat="1" applyFont="1" applyFill="1" applyBorder="1" applyAlignment="1">
      <alignment horizontal="right" vertical="center"/>
    </xf>
    <xf numFmtId="0" fontId="43" fillId="3" borderId="1" xfId="0" applyFont="1" applyFill="1" applyBorder="1" applyAlignment="1">
      <alignment horizontal="left" vertical="center"/>
    </xf>
    <xf numFmtId="164" fontId="43" fillId="4" borderId="1" xfId="0" applyNumberFormat="1" applyFont="1" applyFill="1" applyBorder="1" applyAlignment="1">
      <alignment horizontal="center" vertical="center"/>
    </xf>
    <xf numFmtId="0" fontId="44" fillId="0" borderId="0" xfId="0" applyFont="1"/>
    <xf numFmtId="164" fontId="44" fillId="0" borderId="0" xfId="0" applyNumberFormat="1" applyFont="1"/>
    <xf numFmtId="3" fontId="44" fillId="0" borderId="0" xfId="0" applyNumberFormat="1" applyFont="1" applyAlignment="1">
      <alignment horizontal="center"/>
    </xf>
    <xf numFmtId="14" fontId="44" fillId="0" borderId="0" xfId="0" applyNumberFormat="1" applyFont="1"/>
    <xf numFmtId="0" fontId="44" fillId="0" borderId="0" xfId="0" applyFont="1" applyAlignment="1">
      <alignment horizontal="center"/>
    </xf>
    <xf numFmtId="3" fontId="16" fillId="0" borderId="1" xfId="0" applyNumberFormat="1" applyFont="1" applyBorder="1" applyAlignment="1">
      <alignment horizontal="center" vertical="center"/>
    </xf>
    <xf numFmtId="37" fontId="16" fillId="3" borderId="1" xfId="0" applyNumberFormat="1" applyFont="1" applyFill="1" applyBorder="1" applyAlignment="1">
      <alignment horizontal="center" vertical="center"/>
    </xf>
    <xf numFmtId="1" fontId="16" fillId="3" borderId="1" xfId="0" applyNumberFormat="1" applyFont="1" applyFill="1" applyBorder="1" applyAlignment="1">
      <alignment horizontal="center" vertical="center"/>
    </xf>
    <xf numFmtId="0" fontId="47" fillId="0" borderId="0" xfId="0" applyFont="1"/>
    <xf numFmtId="0" fontId="47" fillId="0" borderId="69" xfId="0" applyFont="1" applyBorder="1"/>
    <xf numFmtId="0" fontId="43" fillId="0" borderId="7" xfId="1" applyFont="1" applyBorder="1" applyAlignment="1"/>
    <xf numFmtId="0" fontId="43" fillId="0" borderId="28" xfId="1" applyFont="1" applyBorder="1" applyAlignment="1"/>
    <xf numFmtId="0" fontId="44" fillId="0" borderId="2" xfId="1" applyFont="1" applyBorder="1" applyAlignment="1">
      <alignment horizontal="left"/>
    </xf>
    <xf numFmtId="0" fontId="44" fillId="0" borderId="8" xfId="1" applyFont="1" applyBorder="1" applyAlignment="1">
      <alignment horizontal="left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4" fillId="0" borderId="0" xfId="1" applyFont="1" applyBorder="1" applyAlignment="1">
      <alignment horizontal="center"/>
    </xf>
    <xf numFmtId="0" fontId="42" fillId="0" borderId="58" xfId="1" applyFont="1" applyBorder="1" applyAlignment="1">
      <alignment horizontal="center"/>
    </xf>
    <xf numFmtId="0" fontId="43" fillId="0" borderId="35" xfId="1" applyFont="1" applyBorder="1" applyAlignment="1"/>
    <xf numFmtId="0" fontId="43" fillId="0" borderId="59" xfId="1" applyFont="1" applyBorder="1" applyAlignment="1"/>
    <xf numFmtId="0" fontId="43" fillId="0" borderId="60" xfId="1" applyFont="1" applyBorder="1" applyAlignment="1">
      <alignment horizontal="left"/>
    </xf>
    <xf numFmtId="0" fontId="43" fillId="0" borderId="24" xfId="1" applyFont="1" applyBorder="1" applyAlignment="1">
      <alignment horizontal="left"/>
    </xf>
    <xf numFmtId="0" fontId="44" fillId="0" borderId="2" xfId="1" applyFont="1" applyBorder="1" applyAlignment="1">
      <alignment horizontal="center"/>
    </xf>
    <xf numFmtId="0" fontId="44" fillId="0" borderId="8" xfId="1" applyFont="1" applyBorder="1" applyAlignment="1">
      <alignment horizontal="center"/>
    </xf>
    <xf numFmtId="0" fontId="43" fillId="0" borderId="30" xfId="1" applyFont="1" applyBorder="1" applyAlignment="1">
      <alignment horizontal="left"/>
    </xf>
    <xf numFmtId="0" fontId="43" fillId="0" borderId="5" xfId="1" applyFont="1" applyBorder="1" applyAlignment="1">
      <alignment horizontal="left"/>
    </xf>
    <xf numFmtId="0" fontId="43" fillId="0" borderId="4" xfId="1" applyFont="1" applyBorder="1" applyAlignment="1">
      <alignment horizontal="left"/>
    </xf>
    <xf numFmtId="0" fontId="43" fillId="0" borderId="1" xfId="1" applyFont="1" applyBorder="1" applyAlignment="1">
      <alignment horizontal="left"/>
    </xf>
    <xf numFmtId="0" fontId="45" fillId="0" borderId="2" xfId="2" applyFont="1" applyBorder="1" applyAlignment="1" applyProtection="1">
      <alignment horizontal="left"/>
    </xf>
    <xf numFmtId="0" fontId="45" fillId="0" borderId="8" xfId="2" applyFont="1" applyBorder="1" applyAlignment="1" applyProtection="1">
      <alignment horizontal="left"/>
    </xf>
    <xf numFmtId="0" fontId="43" fillId="0" borderId="31" xfId="1" applyFont="1" applyBorder="1" applyAlignment="1">
      <alignment horizontal="left"/>
    </xf>
    <xf numFmtId="0" fontId="43" fillId="0" borderId="32" xfId="1" applyFont="1" applyBorder="1" applyAlignment="1">
      <alignment horizontal="left"/>
    </xf>
    <xf numFmtId="0" fontId="43" fillId="0" borderId="4" xfId="1" applyFont="1" applyBorder="1" applyAlignment="1">
      <alignment horizontal="left" vertical="center"/>
    </xf>
    <xf numFmtId="0" fontId="43" fillId="0" borderId="1" xfId="1" applyFont="1" applyBorder="1" applyAlignment="1">
      <alignment horizontal="left" vertical="center"/>
    </xf>
    <xf numFmtId="0" fontId="43" fillId="0" borderId="36" xfId="1" applyFont="1" applyBorder="1" applyAlignment="1">
      <alignment horizontal="center"/>
    </xf>
    <xf numFmtId="0" fontId="43" fillId="0" borderId="37" xfId="1" applyFont="1" applyBorder="1" applyAlignment="1">
      <alignment horizontal="center"/>
    </xf>
    <xf numFmtId="0" fontId="43" fillId="0" borderId="38" xfId="1" applyFont="1" applyBorder="1" applyAlignment="1">
      <alignment horizontal="center"/>
    </xf>
    <xf numFmtId="0" fontId="43" fillId="0" borderId="54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3" fillId="0" borderId="34" xfId="1" applyFont="1" applyBorder="1"/>
    <xf numFmtId="0" fontId="43" fillId="0" borderId="61" xfId="1" applyFont="1" applyBorder="1"/>
    <xf numFmtId="0" fontId="44" fillId="0" borderId="62" xfId="1" applyFont="1" applyBorder="1" applyAlignment="1">
      <alignment horizontal="center"/>
    </xf>
    <xf numFmtId="0" fontId="44" fillId="0" borderId="25" xfId="1" applyFont="1" applyBorder="1" applyAlignment="1">
      <alignment horizontal="center"/>
    </xf>
    <xf numFmtId="0" fontId="43" fillId="0" borderId="49" xfId="0" applyFont="1" applyBorder="1" applyAlignment="1">
      <alignment horizontal="center" vertical="center"/>
    </xf>
    <xf numFmtId="0" fontId="43" fillId="0" borderId="50" xfId="0" applyFont="1" applyBorder="1" applyAlignment="1">
      <alignment horizontal="center" vertical="center"/>
    </xf>
    <xf numFmtId="0" fontId="43" fillId="0" borderId="51" xfId="0" applyFont="1" applyBorder="1" applyAlignment="1">
      <alignment horizontal="center" vertical="center"/>
    </xf>
    <xf numFmtId="0" fontId="43" fillId="0" borderId="52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4" fillId="0" borderId="53" xfId="0" applyFont="1" applyBorder="1" applyAlignment="1">
      <alignment horizontal="center" vertical="center"/>
    </xf>
    <xf numFmtId="164" fontId="44" fillId="0" borderId="53" xfId="0" applyNumberFormat="1" applyFont="1" applyBorder="1" applyAlignment="1">
      <alignment horizontal="center" vertical="center"/>
    </xf>
    <xf numFmtId="164" fontId="44" fillId="0" borderId="1" xfId="0" applyNumberFormat="1" applyFont="1" applyBorder="1" applyAlignment="1">
      <alignment horizontal="center" vertical="center"/>
    </xf>
    <xf numFmtId="0" fontId="44" fillId="0" borderId="53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/>
    </xf>
    <xf numFmtId="14" fontId="25" fillId="0" borderId="12" xfId="0" applyNumberFormat="1" applyFont="1" applyBorder="1" applyAlignment="1">
      <alignment horizontal="center"/>
    </xf>
    <xf numFmtId="14" fontId="25" fillId="0" borderId="72" xfId="0" applyNumberFormat="1" applyFont="1" applyBorder="1" applyAlignment="1">
      <alignment horizontal="center"/>
    </xf>
    <xf numFmtId="14" fontId="25" fillId="0" borderId="73" xfId="0" applyNumberFormat="1" applyFont="1" applyBorder="1" applyAlignment="1">
      <alignment horizontal="center"/>
    </xf>
    <xf numFmtId="44" fontId="25" fillId="0" borderId="12" xfId="0" applyNumberFormat="1" applyFont="1" applyBorder="1" applyAlignment="1">
      <alignment horizontal="center"/>
    </xf>
    <xf numFmtId="44" fontId="25" fillId="0" borderId="72" xfId="0" applyNumberFormat="1" applyFont="1" applyBorder="1" applyAlignment="1">
      <alignment horizontal="center"/>
    </xf>
    <xf numFmtId="44" fontId="25" fillId="0" borderId="73" xfId="0" applyNumberFormat="1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26" fillId="0" borderId="72" xfId="0" applyFont="1" applyBorder="1" applyAlignment="1">
      <alignment horizontal="center"/>
    </xf>
    <xf numFmtId="0" fontId="26" fillId="0" borderId="73" xfId="0" applyFont="1" applyBorder="1" applyAlignment="1">
      <alignment horizontal="center"/>
    </xf>
    <xf numFmtId="44" fontId="24" fillId="0" borderId="63" xfId="0" applyNumberFormat="1" applyFont="1" applyBorder="1" applyAlignment="1">
      <alignment horizontal="center"/>
    </xf>
    <xf numFmtId="44" fontId="24" fillId="0" borderId="13" xfId="0" applyNumberFormat="1" applyFont="1" applyBorder="1" applyAlignment="1">
      <alignment horizontal="center"/>
    </xf>
    <xf numFmtId="44" fontId="24" fillId="0" borderId="17" xfId="0" applyNumberFormat="1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14" fontId="24" fillId="0" borderId="66" xfId="0" applyNumberFormat="1" applyFont="1" applyBorder="1" applyAlignment="1">
      <alignment horizontal="center"/>
    </xf>
    <xf numFmtId="14" fontId="24" fillId="0" borderId="70" xfId="0" applyNumberFormat="1" applyFont="1" applyBorder="1" applyAlignment="1">
      <alignment horizontal="center"/>
    </xf>
    <xf numFmtId="14" fontId="24" fillId="0" borderId="20" xfId="0" applyNumberFormat="1" applyFont="1" applyBorder="1" applyAlignment="1">
      <alignment horizontal="center"/>
    </xf>
    <xf numFmtId="14" fontId="24" fillId="0" borderId="16" xfId="0" applyNumberFormat="1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72" xfId="0" applyFont="1" applyBorder="1" applyAlignment="1">
      <alignment horizontal="center"/>
    </xf>
    <xf numFmtId="0" fontId="24" fillId="0" borderId="73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14" fontId="24" fillId="0" borderId="63" xfId="0" applyNumberFormat="1" applyFont="1" applyBorder="1" applyAlignment="1">
      <alignment horizontal="center"/>
    </xf>
    <xf numFmtId="14" fontId="24" fillId="0" borderId="13" xfId="0" applyNumberFormat="1" applyFont="1" applyBorder="1" applyAlignment="1">
      <alignment horizontal="center"/>
    </xf>
    <xf numFmtId="0" fontId="24" fillId="0" borderId="63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166" fontId="24" fillId="0" borderId="63" xfId="3" applyFont="1" applyBorder="1" applyAlignment="1">
      <alignment horizontal="center"/>
    </xf>
    <xf numFmtId="166" fontId="24" fillId="0" borderId="13" xfId="3" applyFont="1" applyBorder="1" applyAlignment="1">
      <alignment horizontal="center"/>
    </xf>
    <xf numFmtId="166" fontId="24" fillId="0" borderId="17" xfId="3" applyFont="1" applyBorder="1" applyAlignment="1">
      <alignment horizontal="center"/>
    </xf>
    <xf numFmtId="14" fontId="24" fillId="0" borderId="17" xfId="0" applyNumberFormat="1" applyFont="1" applyBorder="1" applyAlignment="1">
      <alignment horizontal="center"/>
    </xf>
    <xf numFmtId="14" fontId="24" fillId="0" borderId="19" xfId="0" applyNumberFormat="1" applyFont="1" applyBorder="1" applyAlignment="1">
      <alignment horizontal="center"/>
    </xf>
    <xf numFmtId="14" fontId="24" fillId="0" borderId="71" xfId="0" applyNumberFormat="1" applyFont="1" applyBorder="1" applyAlignment="1">
      <alignment horizontal="center"/>
    </xf>
    <xf numFmtId="0" fontId="24" fillId="0" borderId="63" xfId="0" applyNumberFormat="1" applyFont="1" applyBorder="1" applyAlignment="1">
      <alignment horizontal="center"/>
    </xf>
    <xf numFmtId="0" fontId="24" fillId="0" borderId="13" xfId="0" applyNumberFormat="1" applyFont="1" applyBorder="1" applyAlignment="1">
      <alignment horizontal="center"/>
    </xf>
    <xf numFmtId="0" fontId="24" fillId="0" borderId="17" xfId="0" applyNumberFormat="1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72" xfId="0" applyFont="1" applyBorder="1" applyAlignment="1">
      <alignment horizontal="center"/>
    </xf>
    <xf numFmtId="0" fontId="32" fillId="0" borderId="73" xfId="0" applyFont="1" applyBorder="1" applyAlignment="1">
      <alignment horizontal="center"/>
    </xf>
    <xf numFmtId="14" fontId="24" fillId="0" borderId="12" xfId="0" applyNumberFormat="1" applyFont="1" applyBorder="1" applyAlignment="1">
      <alignment horizontal="center"/>
    </xf>
    <xf numFmtId="14" fontId="24" fillId="0" borderId="72" xfId="0" applyNumberFormat="1" applyFont="1" applyBorder="1" applyAlignment="1">
      <alignment horizontal="center"/>
    </xf>
    <xf numFmtId="14" fontId="24" fillId="0" borderId="73" xfId="0" applyNumberFormat="1" applyFont="1" applyBorder="1" applyAlignment="1">
      <alignment horizontal="center"/>
    </xf>
    <xf numFmtId="14" fontId="24" fillId="0" borderId="10" xfId="0" applyNumberFormat="1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0" borderId="72" xfId="0" applyFont="1" applyBorder="1" applyAlignment="1">
      <alignment horizontal="center"/>
    </xf>
    <xf numFmtId="0" fontId="28" fillId="0" borderId="73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72" xfId="0" applyFont="1" applyBorder="1" applyAlignment="1">
      <alignment horizontal="center"/>
    </xf>
    <xf numFmtId="0" fontId="25" fillId="0" borderId="73" xfId="0" applyFont="1" applyBorder="1" applyAlignment="1">
      <alignment horizontal="center"/>
    </xf>
    <xf numFmtId="0" fontId="24" fillId="0" borderId="12" xfId="0" applyFont="1" applyBorder="1" applyAlignment="1">
      <alignment horizontal="left"/>
    </xf>
    <xf numFmtId="0" fontId="24" fillId="0" borderId="72" xfId="0" applyFont="1" applyBorder="1" applyAlignment="1">
      <alignment horizontal="left"/>
    </xf>
    <xf numFmtId="0" fontId="24" fillId="0" borderId="73" xfId="0" applyFont="1" applyBorder="1" applyAlignment="1">
      <alignment horizontal="left"/>
    </xf>
    <xf numFmtId="0" fontId="31" fillId="0" borderId="12" xfId="0" applyFont="1" applyBorder="1" applyAlignment="1">
      <alignment horizontal="center"/>
    </xf>
    <xf numFmtId="0" fontId="31" fillId="0" borderId="72" xfId="0" applyFont="1" applyBorder="1" applyAlignment="1">
      <alignment horizontal="center"/>
    </xf>
    <xf numFmtId="0" fontId="31" fillId="0" borderId="73" xfId="0" applyFont="1" applyBorder="1" applyAlignment="1">
      <alignment horizontal="center"/>
    </xf>
    <xf numFmtId="166" fontId="24" fillId="0" borderId="12" xfId="3" applyFont="1" applyBorder="1" applyAlignment="1">
      <alignment horizontal="center"/>
    </xf>
    <xf numFmtId="166" fontId="24" fillId="0" borderId="72" xfId="3" applyFont="1" applyBorder="1" applyAlignment="1">
      <alignment horizontal="center"/>
    </xf>
    <xf numFmtId="166" fontId="24" fillId="0" borderId="73" xfId="3" applyFont="1" applyBorder="1" applyAlignment="1">
      <alignment horizontal="center"/>
    </xf>
    <xf numFmtId="166" fontId="24" fillId="0" borderId="10" xfId="3" applyFont="1" applyBorder="1" applyAlignment="1">
      <alignment horizontal="center"/>
    </xf>
    <xf numFmtId="44" fontId="24" fillId="0" borderId="10" xfId="0" applyNumberFormat="1" applyFont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4" fillId="0" borderId="10" xfId="0" applyFont="1" applyBorder="1" applyAlignment="1">
      <alignment horizontal="left"/>
    </xf>
    <xf numFmtId="0" fontId="25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0" fontId="27" fillId="0" borderId="73" xfId="0" applyFont="1" applyBorder="1" applyAlignment="1">
      <alignment horizontal="center"/>
    </xf>
    <xf numFmtId="0" fontId="39" fillId="0" borderId="34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9" fillId="0" borderId="39" xfId="0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0" fontId="39" fillId="0" borderId="74" xfId="0" applyFont="1" applyBorder="1" applyAlignment="1">
      <alignment horizontal="center" vertical="center"/>
    </xf>
    <xf numFmtId="0" fontId="39" fillId="0" borderId="67" xfId="0" applyFont="1" applyBorder="1" applyAlignment="1">
      <alignment horizontal="center" vertical="center"/>
    </xf>
    <xf numFmtId="0" fontId="39" fillId="0" borderId="47" xfId="0" applyFont="1" applyBorder="1" applyAlignment="1">
      <alignment vertical="center"/>
    </xf>
    <xf numFmtId="0" fontId="39" fillId="0" borderId="20" xfId="0" applyFont="1" applyBorder="1" applyAlignment="1">
      <alignment vertical="center"/>
    </xf>
    <xf numFmtId="4" fontId="39" fillId="0" borderId="48" xfId="0" applyNumberFormat="1" applyFont="1" applyBorder="1" applyAlignment="1">
      <alignment horizontal="center" vertical="center"/>
    </xf>
    <xf numFmtId="4" fontId="39" fillId="0" borderId="13" xfId="0" applyNumberFormat="1" applyFont="1" applyBorder="1" applyAlignment="1">
      <alignment horizontal="center" vertical="center"/>
    </xf>
    <xf numFmtId="14" fontId="39" fillId="0" borderId="45" xfId="0" applyNumberFormat="1" applyFont="1" applyFill="1" applyBorder="1" applyAlignment="1">
      <alignment horizontal="center" vertical="center" wrapText="1"/>
    </xf>
    <xf numFmtId="14" fontId="39" fillId="0" borderId="46" xfId="0" applyNumberFormat="1" applyFont="1" applyFill="1" applyBorder="1" applyAlignment="1">
      <alignment horizontal="center" vertical="center" wrapText="1"/>
    </xf>
    <xf numFmtId="0" fontId="39" fillId="0" borderId="45" xfId="0" applyFont="1" applyFill="1" applyBorder="1" applyAlignment="1">
      <alignment horizontal="center" vertical="center" wrapText="1"/>
    </xf>
    <xf numFmtId="0" fontId="39" fillId="0" borderId="46" xfId="0" applyFont="1" applyFill="1" applyBorder="1" applyAlignment="1">
      <alignment horizontal="center" vertical="center" wrapText="1"/>
    </xf>
    <xf numFmtId="10" fontId="37" fillId="0" borderId="39" xfId="8" applyNumberFormat="1" applyFont="1" applyBorder="1" applyAlignment="1">
      <alignment horizontal="center" vertical="center" wrapText="1"/>
    </xf>
    <xf numFmtId="10" fontId="37" fillId="0" borderId="23" xfId="8" applyNumberFormat="1" applyFont="1" applyBorder="1" applyAlignment="1">
      <alignment horizontal="center" vertical="center" wrapText="1"/>
    </xf>
    <xf numFmtId="10" fontId="39" fillId="0" borderId="39" xfId="0" applyNumberFormat="1" applyFont="1" applyBorder="1" applyAlignment="1">
      <alignment horizontal="center" vertical="center" wrapText="1"/>
    </xf>
    <xf numFmtId="10" fontId="39" fillId="0" borderId="23" xfId="0" applyNumberFormat="1" applyFont="1" applyBorder="1" applyAlignment="1">
      <alignment horizontal="center" vertical="center" wrapText="1"/>
    </xf>
    <xf numFmtId="0" fontId="40" fillId="0" borderId="44" xfId="0" applyFont="1" applyBorder="1" applyAlignment="1">
      <alignment horizontal="center" vertical="center" wrapText="1"/>
    </xf>
    <xf numFmtId="10" fontId="37" fillId="0" borderId="46" xfId="8" applyNumberFormat="1" applyFont="1" applyBorder="1" applyAlignment="1">
      <alignment horizontal="center" vertical="center"/>
    </xf>
    <xf numFmtId="10" fontId="39" fillId="0" borderId="23" xfId="0" applyNumberFormat="1" applyFont="1" applyBorder="1" applyAlignment="1"/>
    <xf numFmtId="0" fontId="40" fillId="0" borderId="40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40" fillId="0" borderId="64" xfId="0" applyFont="1" applyBorder="1" applyAlignment="1">
      <alignment horizontal="center" vertical="center" wrapText="1"/>
    </xf>
    <xf numFmtId="0" fontId="40" fillId="0" borderId="41" xfId="0" applyFont="1" applyBorder="1" applyAlignment="1">
      <alignment horizontal="center" vertical="center" wrapText="1"/>
    </xf>
    <xf numFmtId="10" fontId="37" fillId="0" borderId="14" xfId="8" applyNumberFormat="1" applyFont="1" applyBorder="1" applyAlignment="1">
      <alignment horizontal="center" vertical="center"/>
    </xf>
    <xf numFmtId="10" fontId="37" fillId="0" borderId="10" xfId="8" applyNumberFormat="1" applyFont="1" applyBorder="1" applyAlignment="1">
      <alignment horizontal="center" vertical="center"/>
    </xf>
    <xf numFmtId="10" fontId="37" fillId="0" borderId="63" xfId="8" applyNumberFormat="1" applyFont="1" applyBorder="1" applyAlignment="1">
      <alignment horizontal="center" vertical="center"/>
    </xf>
    <xf numFmtId="10" fontId="37" fillId="0" borderId="15" xfId="8" applyNumberFormat="1" applyFont="1" applyBorder="1" applyAlignment="1">
      <alignment horizontal="center" vertical="center"/>
    </xf>
    <xf numFmtId="10" fontId="40" fillId="0" borderId="42" xfId="0" applyNumberFormat="1" applyFont="1" applyBorder="1" applyAlignment="1">
      <alignment horizontal="center" vertical="center"/>
    </xf>
    <xf numFmtId="10" fontId="40" fillId="0" borderId="11" xfId="0" applyNumberFormat="1" applyFont="1" applyBorder="1" applyAlignment="1">
      <alignment horizontal="center" vertical="center"/>
    </xf>
    <xf numFmtId="10" fontId="40" fillId="0" borderId="65" xfId="0" applyNumberFormat="1" applyFont="1" applyBorder="1" applyAlignment="1">
      <alignment horizontal="center" vertical="center"/>
    </xf>
    <xf numFmtId="10" fontId="40" fillId="0" borderId="43" xfId="0" applyNumberFormat="1" applyFont="1" applyBorder="1" applyAlignment="1">
      <alignment horizontal="center" vertical="center"/>
    </xf>
    <xf numFmtId="10" fontId="37" fillId="0" borderId="23" xfId="8" applyNumberFormat="1" applyFont="1" applyBorder="1" applyAlignment="1">
      <alignment horizontal="center" vertical="center"/>
    </xf>
    <xf numFmtId="10" fontId="37" fillId="0" borderId="26" xfId="8" applyNumberFormat="1" applyFont="1" applyBorder="1" applyAlignment="1">
      <alignment horizontal="center" vertical="center"/>
    </xf>
    <xf numFmtId="10" fontId="40" fillId="0" borderId="23" xfId="0" applyNumberFormat="1" applyFont="1" applyBorder="1" applyAlignment="1">
      <alignment horizontal="center" vertical="center"/>
    </xf>
    <xf numFmtId="10" fontId="40" fillId="0" borderId="26" xfId="0" applyNumberFormat="1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 wrapText="1"/>
    </xf>
    <xf numFmtId="0" fontId="40" fillId="0" borderId="34" xfId="0" applyFont="1" applyBorder="1" applyAlignment="1">
      <alignment horizontal="center" vertical="center" wrapText="1"/>
    </xf>
    <xf numFmtId="10" fontId="40" fillId="0" borderId="8" xfId="0" applyNumberFormat="1" applyFont="1" applyBorder="1" applyAlignment="1">
      <alignment horizontal="center" vertical="center"/>
    </xf>
    <xf numFmtId="10" fontId="40" fillId="0" borderId="25" xfId="0" applyNumberFormat="1" applyFont="1" applyBorder="1" applyAlignment="1">
      <alignment horizontal="center" vertical="center"/>
    </xf>
    <xf numFmtId="0" fontId="34" fillId="3" borderId="35" xfId="0" applyFont="1" applyFill="1" applyBorder="1" applyAlignment="1">
      <alignment horizontal="center" vertical="center" wrapText="1"/>
    </xf>
    <xf numFmtId="0" fontId="34" fillId="3" borderId="21" xfId="0" applyFont="1" applyFill="1" applyBorder="1" applyAlignment="1">
      <alignment horizontal="center" vertical="center"/>
    </xf>
    <xf numFmtId="0" fontId="34" fillId="3" borderId="24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0" fontId="34" fillId="3" borderId="0" xfId="0" applyFont="1" applyFill="1" applyBorder="1" applyAlignment="1">
      <alignment horizontal="center" vertical="center"/>
    </xf>
    <xf numFmtId="0" fontId="34" fillId="3" borderId="8" xfId="0" applyFont="1" applyFill="1" applyBorder="1" applyAlignment="1">
      <alignment horizontal="center" vertical="center"/>
    </xf>
    <xf numFmtId="0" fontId="34" fillId="3" borderId="34" xfId="0" applyFont="1" applyFill="1" applyBorder="1" applyAlignment="1">
      <alignment horizontal="center" vertical="center"/>
    </xf>
    <xf numFmtId="0" fontId="34" fillId="3" borderId="22" xfId="0" applyFont="1" applyFill="1" applyBorder="1" applyAlignment="1">
      <alignment horizontal="center" vertical="center"/>
    </xf>
    <xf numFmtId="0" fontId="34" fillId="3" borderId="25" xfId="0" applyFont="1" applyFill="1" applyBorder="1" applyAlignment="1">
      <alignment horizontal="center" vertical="center"/>
    </xf>
    <xf numFmtId="0" fontId="35" fillId="3" borderId="21" xfId="4" applyFont="1" applyFill="1" applyBorder="1" applyAlignment="1">
      <alignment horizontal="center" vertical="center" wrapText="1"/>
    </xf>
    <xf numFmtId="0" fontId="35" fillId="3" borderId="0" xfId="4" applyFont="1" applyFill="1" applyBorder="1" applyAlignment="1">
      <alignment horizontal="center" vertical="center" wrapText="1"/>
    </xf>
    <xf numFmtId="0" fontId="40" fillId="0" borderId="35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0" fillId="0" borderId="22" xfId="0" applyFont="1" applyBorder="1" applyAlignment="1">
      <alignment horizontal="center" vertical="center" wrapText="1"/>
    </xf>
    <xf numFmtId="0" fontId="40" fillId="0" borderId="67" xfId="0" applyFont="1" applyBorder="1" applyAlignment="1">
      <alignment horizontal="center" vertical="center" wrapText="1"/>
    </xf>
    <xf numFmtId="10" fontId="37" fillId="0" borderId="17" xfId="8" applyNumberFormat="1" applyFont="1" applyBorder="1" applyAlignment="1">
      <alignment horizontal="center" vertical="center"/>
    </xf>
    <xf numFmtId="10" fontId="40" fillId="0" borderId="68" xfId="0" applyNumberFormat="1" applyFont="1" applyBorder="1" applyAlignment="1">
      <alignment horizontal="center" vertical="center"/>
    </xf>
  </cellXfs>
  <cellStyles count="11">
    <cellStyle name="Excel Built-in Explanatory Text" xfId="1"/>
    <cellStyle name="Hiperlink" xfId="2" builtinId="8"/>
    <cellStyle name="Moeda" xfId="3" builtinId="4"/>
    <cellStyle name="Normal" xfId="0" builtinId="0"/>
    <cellStyle name="Normal 2" xfId="4"/>
    <cellStyle name="Normal 2 10" xfId="5"/>
    <cellStyle name="Normal 4 2" xfId="6"/>
    <cellStyle name="Normal 7" xfId="7"/>
    <cellStyle name="Porcentagem" xfId="8" builtinId="5"/>
    <cellStyle name="Separador de milhares 2" xfId="9"/>
    <cellStyle name="Vírgula" xfId="10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BCC"/>
      <rgbColor rgb="00CCFFFF"/>
      <rgbColor rgb="00660066"/>
      <rgbColor rgb="00FF8080"/>
      <rgbColor rgb="000070C0"/>
      <rgbColor rgb="00CCCCFF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BCD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66675</xdr:colOff>
      <xdr:row>169</xdr:row>
      <xdr:rowOff>0</xdr:rowOff>
    </xdr:to>
    <xdr:sp macro="" textlink="">
      <xdr:nvSpPr>
        <xdr:cNvPr id="1336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169</xdr:row>
      <xdr:rowOff>0</xdr:rowOff>
    </xdr:to>
    <xdr:sp macro="" textlink="">
      <xdr:nvSpPr>
        <xdr:cNvPr id="1337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169</xdr:row>
      <xdr:rowOff>0</xdr:rowOff>
    </xdr:to>
    <xdr:sp macro="" textlink="">
      <xdr:nvSpPr>
        <xdr:cNvPr id="1338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169</xdr:row>
      <xdr:rowOff>0</xdr:rowOff>
    </xdr:to>
    <xdr:sp macro="" textlink="">
      <xdr:nvSpPr>
        <xdr:cNvPr id="1339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169</xdr:row>
      <xdr:rowOff>0</xdr:rowOff>
    </xdr:to>
    <xdr:sp macro="" textlink="">
      <xdr:nvSpPr>
        <xdr:cNvPr id="1340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169</xdr:row>
      <xdr:rowOff>0</xdr:rowOff>
    </xdr:to>
    <xdr:sp macro="" textlink="">
      <xdr:nvSpPr>
        <xdr:cNvPr id="1341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169</xdr:row>
      <xdr:rowOff>0</xdr:rowOff>
    </xdr:to>
    <xdr:sp macro="" textlink="">
      <xdr:nvSpPr>
        <xdr:cNvPr id="1342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169</xdr:row>
      <xdr:rowOff>0</xdr:rowOff>
    </xdr:to>
    <xdr:sp macro="" textlink="">
      <xdr:nvSpPr>
        <xdr:cNvPr id="1343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169</xdr:row>
      <xdr:rowOff>0</xdr:rowOff>
    </xdr:to>
    <xdr:sp macro="" textlink="">
      <xdr:nvSpPr>
        <xdr:cNvPr id="1344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169</xdr:row>
      <xdr:rowOff>0</xdr:rowOff>
    </xdr:to>
    <xdr:sp macro="" textlink="">
      <xdr:nvSpPr>
        <xdr:cNvPr id="1345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3352800</xdr:colOff>
      <xdr:row>1</xdr:row>
      <xdr:rowOff>161924</xdr:rowOff>
    </xdr:from>
    <xdr:to>
      <xdr:col>2</xdr:col>
      <xdr:colOff>3682365</xdr:colOff>
      <xdr:row>3</xdr:row>
      <xdr:rowOff>171449</xdr:rowOff>
    </xdr:to>
    <xdr:pic>
      <xdr:nvPicPr>
        <xdr:cNvPr id="12" name="Imagem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61949"/>
          <a:ext cx="329565" cy="4095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47625</xdr:rowOff>
    </xdr:from>
    <xdr:to>
      <xdr:col>2</xdr:col>
      <xdr:colOff>729615</xdr:colOff>
      <xdr:row>2</xdr:row>
      <xdr:rowOff>76200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47625"/>
          <a:ext cx="320040" cy="4095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80"/>
  <sheetViews>
    <sheetView topLeftCell="D15" zoomScaleNormal="100" workbookViewId="0">
      <selection activeCell="C172" sqref="C172"/>
    </sheetView>
  </sheetViews>
  <sheetFormatPr defaultColWidth="8" defaultRowHeight="15" x14ac:dyDescent="0.2"/>
  <cols>
    <col min="1" max="1" width="18.42578125" style="5" customWidth="1"/>
    <col min="2" max="2" width="22.7109375" style="5" customWidth="1"/>
    <col min="3" max="3" width="59.5703125" style="5" customWidth="1"/>
    <col min="4" max="4" width="45.42578125" style="5" customWidth="1"/>
    <col min="5" max="5" width="26.85546875" style="7" customWidth="1"/>
    <col min="6" max="6" width="22.85546875" style="8" customWidth="1"/>
    <col min="7" max="7" width="17" style="9" customWidth="1"/>
    <col min="8" max="8" width="19.28515625" style="6" customWidth="1"/>
    <col min="9" max="9" width="11.42578125" style="5" customWidth="1"/>
    <col min="10" max="10" width="8" style="5"/>
    <col min="11" max="18" width="8" style="5" customWidth="1"/>
    <col min="19" max="16384" width="8" style="5"/>
  </cols>
  <sheetData>
    <row r="1" spans="1:8" ht="15.75" customHeight="1" x14ac:dyDescent="0.2">
      <c r="A1" s="248" t="s">
        <v>39</v>
      </c>
      <c r="B1" s="249"/>
      <c r="C1" s="249"/>
      <c r="D1" s="249"/>
      <c r="E1" s="249"/>
      <c r="F1" s="249"/>
      <c r="G1" s="249"/>
      <c r="H1" s="249"/>
    </row>
    <row r="2" spans="1:8" ht="15.75" customHeight="1" x14ac:dyDescent="0.2">
      <c r="A2" s="249"/>
      <c r="B2" s="249"/>
      <c r="C2" s="249"/>
      <c r="D2" s="249"/>
      <c r="E2" s="249"/>
      <c r="F2" s="249"/>
      <c r="G2" s="249"/>
      <c r="H2" s="249"/>
    </row>
    <row r="3" spans="1:8" ht="15.75" customHeight="1" x14ac:dyDescent="0.2">
      <c r="A3" s="249"/>
      <c r="B3" s="249"/>
      <c r="C3" s="249"/>
      <c r="D3" s="249"/>
      <c r="E3" s="249"/>
      <c r="F3" s="249"/>
      <c r="G3" s="249"/>
      <c r="H3" s="249"/>
    </row>
    <row r="4" spans="1:8" ht="15.75" customHeight="1" x14ac:dyDescent="0.2">
      <c r="A4" s="249"/>
      <c r="B4" s="249"/>
      <c r="C4" s="249"/>
      <c r="D4" s="249"/>
      <c r="E4" s="249"/>
      <c r="F4" s="249"/>
      <c r="G4" s="249"/>
      <c r="H4" s="249"/>
    </row>
    <row r="5" spans="1:8" ht="43.5" customHeight="1" x14ac:dyDescent="0.2">
      <c r="A5" s="249"/>
      <c r="B5" s="249"/>
      <c r="C5" s="249"/>
      <c r="D5" s="249"/>
      <c r="E5" s="249"/>
      <c r="F5" s="249"/>
      <c r="G5" s="249"/>
      <c r="H5" s="249"/>
    </row>
    <row r="6" spans="1:8" ht="15.75" thickBot="1" x14ac:dyDescent="0.25">
      <c r="A6" s="250"/>
      <c r="B6" s="250"/>
      <c r="C6" s="250"/>
      <c r="D6" s="250"/>
      <c r="E6" s="250"/>
      <c r="F6" s="250"/>
      <c r="G6" s="250"/>
      <c r="H6" s="250"/>
    </row>
    <row r="7" spans="1:8" ht="19.5" customHeight="1" thickBot="1" x14ac:dyDescent="0.3">
      <c r="A7" s="251" t="s">
        <v>20</v>
      </c>
      <c r="B7" s="251"/>
      <c r="C7" s="251"/>
      <c r="D7" s="251"/>
      <c r="E7" s="251"/>
      <c r="F7" s="251"/>
      <c r="G7" s="251"/>
      <c r="H7" s="251"/>
    </row>
    <row r="8" spans="1:8" ht="20.25" customHeight="1" x14ac:dyDescent="0.25">
      <c r="A8" s="252" t="s">
        <v>34</v>
      </c>
      <c r="B8" s="253"/>
      <c r="C8" s="253"/>
      <c r="D8" s="254"/>
      <c r="E8" s="254"/>
      <c r="F8" s="254"/>
      <c r="G8" s="254"/>
      <c r="H8" s="255"/>
    </row>
    <row r="9" spans="1:8" ht="18" x14ac:dyDescent="0.25">
      <c r="A9" s="244" t="s">
        <v>35</v>
      </c>
      <c r="B9" s="245"/>
      <c r="C9" s="245"/>
      <c r="D9" s="256"/>
      <c r="E9" s="256"/>
      <c r="F9" s="256"/>
      <c r="G9" s="256"/>
      <c r="H9" s="257"/>
    </row>
    <row r="10" spans="1:8" ht="18" x14ac:dyDescent="0.25">
      <c r="A10" s="244" t="s">
        <v>36</v>
      </c>
      <c r="B10" s="245"/>
      <c r="C10" s="245"/>
      <c r="D10" s="246"/>
      <c r="E10" s="246"/>
      <c r="F10" s="246"/>
      <c r="G10" s="246"/>
      <c r="H10" s="247"/>
    </row>
    <row r="11" spans="1:8" ht="18" x14ac:dyDescent="0.25">
      <c r="A11" s="244" t="s">
        <v>37</v>
      </c>
      <c r="B11" s="245"/>
      <c r="C11" s="245"/>
      <c r="D11" s="246"/>
      <c r="E11" s="246"/>
      <c r="F11" s="246"/>
      <c r="G11" s="246"/>
      <c r="H11" s="247"/>
    </row>
    <row r="12" spans="1:8" ht="18" x14ac:dyDescent="0.25">
      <c r="A12" s="244" t="s">
        <v>38</v>
      </c>
      <c r="B12" s="245"/>
      <c r="C12" s="245"/>
      <c r="D12" s="262"/>
      <c r="E12" s="262"/>
      <c r="F12" s="262"/>
      <c r="G12" s="262"/>
      <c r="H12" s="263"/>
    </row>
    <row r="13" spans="1:8" ht="18" x14ac:dyDescent="0.25">
      <c r="A13" s="189"/>
      <c r="B13" s="190"/>
      <c r="C13" s="190"/>
      <c r="D13" s="191"/>
      <c r="E13" s="191"/>
      <c r="F13" s="191"/>
      <c r="G13" s="191"/>
      <c r="H13" s="192"/>
    </row>
    <row r="14" spans="1:8" ht="18.75" thickBot="1" x14ac:dyDescent="0.3">
      <c r="A14" s="189" t="s">
        <v>163</v>
      </c>
      <c r="B14" s="190"/>
      <c r="C14" s="190"/>
      <c r="D14" s="191"/>
      <c r="E14" s="191"/>
      <c r="F14" s="191"/>
      <c r="G14" s="191"/>
      <c r="H14" s="192"/>
    </row>
    <row r="15" spans="1:8" ht="18.75" customHeight="1" thickBot="1" x14ac:dyDescent="0.3">
      <c r="A15" s="268" t="s">
        <v>31</v>
      </c>
      <c r="B15" s="269"/>
      <c r="C15" s="269"/>
      <c r="D15" s="270"/>
      <c r="E15" s="191"/>
      <c r="F15" s="191"/>
      <c r="G15" s="191"/>
      <c r="H15" s="192"/>
    </row>
    <row r="16" spans="1:8" ht="20.25" customHeight="1" x14ac:dyDescent="0.25">
      <c r="A16" s="264" t="s">
        <v>16</v>
      </c>
      <c r="B16" s="265"/>
      <c r="C16" s="265"/>
      <c r="D16" s="193">
        <v>56762.400000000001</v>
      </c>
      <c r="E16" s="191"/>
      <c r="F16" s="191"/>
      <c r="G16" s="191"/>
      <c r="H16" s="192"/>
    </row>
    <row r="17" spans="1:8" ht="18" x14ac:dyDescent="0.25">
      <c r="A17" s="260" t="s">
        <v>0</v>
      </c>
      <c r="B17" s="261"/>
      <c r="C17" s="261"/>
      <c r="D17" s="194">
        <v>291529.44</v>
      </c>
      <c r="E17" s="195"/>
      <c r="F17" s="196"/>
      <c r="G17" s="196"/>
      <c r="H17" s="197"/>
    </row>
    <row r="18" spans="1:8" ht="18" x14ac:dyDescent="0.25">
      <c r="A18" s="260" t="s">
        <v>17</v>
      </c>
      <c r="B18" s="261"/>
      <c r="C18" s="261"/>
      <c r="D18" s="198">
        <v>48128</v>
      </c>
      <c r="E18" s="199"/>
      <c r="F18" s="196"/>
      <c r="G18" s="196"/>
      <c r="H18" s="197"/>
    </row>
    <row r="19" spans="1:8" ht="18" x14ac:dyDescent="0.25">
      <c r="A19" s="260" t="s">
        <v>1</v>
      </c>
      <c r="B19" s="261"/>
      <c r="C19" s="261"/>
      <c r="D19" s="200" t="s">
        <v>74</v>
      </c>
      <c r="E19" s="201"/>
      <c r="F19" s="196"/>
      <c r="G19" s="196"/>
      <c r="H19" s="197"/>
    </row>
    <row r="20" spans="1:8" ht="18" x14ac:dyDescent="0.25">
      <c r="A20" s="260" t="s">
        <v>18</v>
      </c>
      <c r="B20" s="261"/>
      <c r="C20" s="261"/>
      <c r="D20" s="194">
        <v>38.14</v>
      </c>
      <c r="E20" s="201"/>
      <c r="F20" s="196"/>
      <c r="G20" s="196"/>
      <c r="H20" s="197"/>
    </row>
    <row r="21" spans="1:8" ht="18" x14ac:dyDescent="0.25">
      <c r="A21" s="260" t="s">
        <v>2</v>
      </c>
      <c r="B21" s="261"/>
      <c r="C21" s="261"/>
      <c r="D21" s="202">
        <v>80</v>
      </c>
      <c r="E21" s="203"/>
      <c r="F21" s="196"/>
      <c r="G21" s="196"/>
      <c r="H21" s="197"/>
    </row>
    <row r="22" spans="1:8" ht="18" x14ac:dyDescent="0.25">
      <c r="A22" s="266" t="s">
        <v>15</v>
      </c>
      <c r="B22" s="267"/>
      <c r="C22" s="267"/>
      <c r="D22" s="204">
        <v>396537.98</v>
      </c>
      <c r="E22" s="203"/>
      <c r="F22" s="196"/>
      <c r="G22" s="196"/>
      <c r="H22" s="197"/>
    </row>
    <row r="23" spans="1:8" ht="16.5" customHeight="1" x14ac:dyDescent="0.25">
      <c r="A23" s="266" t="s">
        <v>32</v>
      </c>
      <c r="B23" s="267"/>
      <c r="C23" s="267"/>
      <c r="D23" s="204">
        <v>258293.99</v>
      </c>
      <c r="E23" s="205" t="s">
        <v>19</v>
      </c>
      <c r="F23" s="206" t="s">
        <v>3</v>
      </c>
      <c r="G23" s="207"/>
      <c r="H23" s="208" t="s">
        <v>4</v>
      </c>
    </row>
    <row r="24" spans="1:8" ht="19.5" customHeight="1" thickBot="1" x14ac:dyDescent="0.3">
      <c r="A24" s="258" t="s">
        <v>33</v>
      </c>
      <c r="B24" s="259"/>
      <c r="C24" s="259"/>
      <c r="D24" s="209">
        <v>138243.99</v>
      </c>
      <c r="E24" s="210">
        <v>138243.99</v>
      </c>
      <c r="F24" s="207">
        <v>0</v>
      </c>
      <c r="G24" s="207"/>
      <c r="H24" s="211">
        <f>D24-E24-F24</f>
        <v>0</v>
      </c>
    </row>
    <row r="25" spans="1:8" ht="18.75" thickBot="1" x14ac:dyDescent="0.3">
      <c r="A25" s="273"/>
      <c r="B25" s="274"/>
      <c r="C25" s="275" t="s">
        <v>267</v>
      </c>
      <c r="D25" s="275"/>
      <c r="E25" s="275"/>
      <c r="F25" s="275"/>
      <c r="G25" s="275"/>
      <c r="H25" s="276"/>
    </row>
    <row r="26" spans="1:8" ht="18.75" thickBot="1" x14ac:dyDescent="0.3">
      <c r="A26" s="212"/>
      <c r="B26" s="212"/>
      <c r="C26" s="212"/>
      <c r="D26" s="212"/>
      <c r="E26" s="203"/>
      <c r="F26" s="212"/>
      <c r="G26" s="212"/>
      <c r="H26" s="212"/>
    </row>
    <row r="27" spans="1:8" ht="18.75" thickBot="1" x14ac:dyDescent="0.25">
      <c r="A27" s="277" t="s">
        <v>6</v>
      </c>
      <c r="B27" s="278"/>
      <c r="C27" s="278"/>
      <c r="D27" s="279" t="s">
        <v>7</v>
      </c>
      <c r="E27" s="279"/>
      <c r="F27" s="279"/>
      <c r="G27" s="279"/>
      <c r="H27" s="280"/>
    </row>
    <row r="28" spans="1:8" ht="15" customHeight="1" x14ac:dyDescent="0.2">
      <c r="A28" s="281" t="s">
        <v>8</v>
      </c>
      <c r="B28" s="282"/>
      <c r="C28" s="282" t="s">
        <v>9</v>
      </c>
      <c r="D28" s="283" t="s">
        <v>10</v>
      </c>
      <c r="E28" s="284" t="s">
        <v>11</v>
      </c>
      <c r="F28" s="283" t="s">
        <v>29</v>
      </c>
      <c r="G28" s="286" t="s">
        <v>12</v>
      </c>
      <c r="H28" s="271" t="s">
        <v>13</v>
      </c>
    </row>
    <row r="29" spans="1:8" ht="18" x14ac:dyDescent="0.25">
      <c r="A29" s="213" t="s">
        <v>21</v>
      </c>
      <c r="B29" s="214"/>
      <c r="C29" s="282"/>
      <c r="D29" s="282"/>
      <c r="E29" s="285"/>
      <c r="F29" s="282"/>
      <c r="G29" s="287"/>
      <c r="H29" s="272"/>
    </row>
    <row r="30" spans="1:8" ht="18" x14ac:dyDescent="0.25">
      <c r="A30" s="215">
        <v>44004</v>
      </c>
      <c r="B30" s="214" t="s">
        <v>164</v>
      </c>
      <c r="C30" s="216" t="s">
        <v>138</v>
      </c>
      <c r="D30" s="216" t="s">
        <v>44</v>
      </c>
      <c r="E30" s="217">
        <v>5883</v>
      </c>
      <c r="F30" s="20">
        <v>550583000126863</v>
      </c>
      <c r="G30" s="19">
        <v>44015</v>
      </c>
      <c r="H30" s="18" t="s">
        <v>45</v>
      </c>
    </row>
    <row r="31" spans="1:8" ht="18" x14ac:dyDescent="0.25">
      <c r="A31" s="215">
        <v>44001</v>
      </c>
      <c r="B31" s="218">
        <v>260801</v>
      </c>
      <c r="C31" s="216" t="s">
        <v>165</v>
      </c>
      <c r="D31" s="216" t="s">
        <v>166</v>
      </c>
      <c r="E31" s="217">
        <v>1571.25</v>
      </c>
      <c r="F31" s="218">
        <v>70301</v>
      </c>
      <c r="G31" s="19">
        <v>44015</v>
      </c>
      <c r="H31" s="18" t="s">
        <v>167</v>
      </c>
    </row>
    <row r="32" spans="1:8" ht="18" x14ac:dyDescent="0.25">
      <c r="A32" s="215">
        <v>44004</v>
      </c>
      <c r="B32" s="214">
        <v>59515</v>
      </c>
      <c r="C32" s="216" t="s">
        <v>168</v>
      </c>
      <c r="D32" s="216" t="s">
        <v>169</v>
      </c>
      <c r="E32" s="217">
        <v>504.38</v>
      </c>
      <c r="F32" s="218">
        <v>70302</v>
      </c>
      <c r="G32" s="19">
        <v>44015</v>
      </c>
      <c r="H32" s="18" t="s">
        <v>167</v>
      </c>
    </row>
    <row r="33" spans="1:8" ht="18" x14ac:dyDescent="0.25">
      <c r="A33" s="215">
        <v>44004</v>
      </c>
      <c r="B33" s="218">
        <v>274271</v>
      </c>
      <c r="C33" s="216" t="s">
        <v>128</v>
      </c>
      <c r="D33" s="216" t="s">
        <v>170</v>
      </c>
      <c r="E33" s="217">
        <v>1486.32</v>
      </c>
      <c r="F33" s="218">
        <v>70303</v>
      </c>
      <c r="G33" s="19">
        <v>44015</v>
      </c>
      <c r="H33" s="18" t="s">
        <v>167</v>
      </c>
    </row>
    <row r="34" spans="1:8" ht="18" x14ac:dyDescent="0.25">
      <c r="A34" s="215">
        <v>44005</v>
      </c>
      <c r="B34" s="218">
        <v>274365</v>
      </c>
      <c r="C34" s="216" t="s">
        <v>128</v>
      </c>
      <c r="D34" s="216" t="s">
        <v>171</v>
      </c>
      <c r="E34" s="217">
        <v>1941.36</v>
      </c>
      <c r="F34" s="218">
        <v>70304</v>
      </c>
      <c r="G34" s="19">
        <v>44015</v>
      </c>
      <c r="H34" s="18" t="s">
        <v>167</v>
      </c>
    </row>
    <row r="35" spans="1:8" ht="18" x14ac:dyDescent="0.25">
      <c r="A35" s="215">
        <v>44006</v>
      </c>
      <c r="B35" s="218">
        <v>261261</v>
      </c>
      <c r="C35" s="216" t="s">
        <v>165</v>
      </c>
      <c r="D35" s="216" t="s">
        <v>172</v>
      </c>
      <c r="E35" s="217">
        <v>1992.3</v>
      </c>
      <c r="F35" s="218">
        <v>70305</v>
      </c>
      <c r="G35" s="19">
        <v>44015</v>
      </c>
      <c r="H35" s="18" t="s">
        <v>167</v>
      </c>
    </row>
    <row r="36" spans="1:8" ht="18" x14ac:dyDescent="0.25">
      <c r="A36" s="215">
        <v>44006</v>
      </c>
      <c r="B36" s="218">
        <v>274624</v>
      </c>
      <c r="C36" s="216" t="s">
        <v>128</v>
      </c>
      <c r="D36" s="216" t="s">
        <v>158</v>
      </c>
      <c r="E36" s="217">
        <v>1575.18</v>
      </c>
      <c r="F36" s="218">
        <v>70306</v>
      </c>
      <c r="G36" s="19">
        <v>44015</v>
      </c>
      <c r="H36" s="18" t="s">
        <v>167</v>
      </c>
    </row>
    <row r="37" spans="1:8" ht="18" x14ac:dyDescent="0.25">
      <c r="A37" s="215">
        <v>44005</v>
      </c>
      <c r="B37" s="239">
        <v>521408123840</v>
      </c>
      <c r="C37" s="216" t="s">
        <v>86</v>
      </c>
      <c r="D37" s="216" t="s">
        <v>145</v>
      </c>
      <c r="E37" s="217">
        <v>1589.12</v>
      </c>
      <c r="F37" s="218">
        <v>70307</v>
      </c>
      <c r="G37" s="19">
        <v>44015</v>
      </c>
      <c r="H37" s="18" t="s">
        <v>40</v>
      </c>
    </row>
    <row r="38" spans="1:8" ht="18" x14ac:dyDescent="0.25">
      <c r="A38" s="215">
        <v>44015</v>
      </c>
      <c r="B38" s="239">
        <v>548005488983</v>
      </c>
      <c r="C38" s="216" t="s">
        <v>86</v>
      </c>
      <c r="D38" s="216" t="s">
        <v>173</v>
      </c>
      <c r="E38" s="217">
        <v>683.17</v>
      </c>
      <c r="F38" s="218">
        <v>70308</v>
      </c>
      <c r="G38" s="19">
        <v>44015</v>
      </c>
      <c r="H38" s="18" t="s">
        <v>40</v>
      </c>
    </row>
    <row r="39" spans="1:8" ht="18" x14ac:dyDescent="0.25">
      <c r="A39" s="215">
        <v>44004</v>
      </c>
      <c r="B39" s="218" t="s">
        <v>174</v>
      </c>
      <c r="C39" s="216" t="s">
        <v>175</v>
      </c>
      <c r="D39" s="216" t="s">
        <v>176</v>
      </c>
      <c r="E39" s="217">
        <v>5285.48</v>
      </c>
      <c r="F39" s="218">
        <v>70309</v>
      </c>
      <c r="G39" s="19">
        <v>44015</v>
      </c>
      <c r="H39" s="18" t="s">
        <v>167</v>
      </c>
    </row>
    <row r="40" spans="1:8" ht="18" x14ac:dyDescent="0.25">
      <c r="A40" s="215">
        <v>44004</v>
      </c>
      <c r="B40" s="218" t="s">
        <v>177</v>
      </c>
      <c r="C40" s="216" t="s">
        <v>178</v>
      </c>
      <c r="D40" s="216" t="s">
        <v>102</v>
      </c>
      <c r="E40" s="217">
        <v>961.65</v>
      </c>
      <c r="F40" s="218">
        <v>70310</v>
      </c>
      <c r="G40" s="19">
        <v>44015</v>
      </c>
      <c r="H40" s="18" t="s">
        <v>167</v>
      </c>
    </row>
    <row r="41" spans="1:8" ht="18" x14ac:dyDescent="0.25">
      <c r="A41" s="215">
        <v>44004</v>
      </c>
      <c r="B41" s="218" t="s">
        <v>179</v>
      </c>
      <c r="C41" s="216" t="s">
        <v>178</v>
      </c>
      <c r="D41" s="216" t="s">
        <v>180</v>
      </c>
      <c r="E41" s="217">
        <v>1432.24</v>
      </c>
      <c r="F41" s="218">
        <v>70311</v>
      </c>
      <c r="G41" s="19">
        <v>44015</v>
      </c>
      <c r="H41" s="18" t="s">
        <v>167</v>
      </c>
    </row>
    <row r="42" spans="1:8" ht="18" x14ac:dyDescent="0.25">
      <c r="A42" s="215">
        <v>44005</v>
      </c>
      <c r="B42" s="218">
        <v>16779</v>
      </c>
      <c r="C42" s="216" t="s">
        <v>181</v>
      </c>
      <c r="D42" s="216" t="s">
        <v>182</v>
      </c>
      <c r="E42" s="217">
        <v>588</v>
      </c>
      <c r="F42" s="218">
        <v>70312</v>
      </c>
      <c r="G42" s="19">
        <v>44015</v>
      </c>
      <c r="H42" s="18" t="s">
        <v>167</v>
      </c>
    </row>
    <row r="43" spans="1:8" ht="18" x14ac:dyDescent="0.25">
      <c r="A43" s="215">
        <v>44006</v>
      </c>
      <c r="B43" s="218">
        <v>1916930</v>
      </c>
      <c r="C43" s="219" t="s">
        <v>183</v>
      </c>
      <c r="D43" s="216" t="s">
        <v>302</v>
      </c>
      <c r="E43" s="217">
        <v>2292</v>
      </c>
      <c r="F43" s="218">
        <v>70313</v>
      </c>
      <c r="G43" s="19">
        <v>44015</v>
      </c>
      <c r="H43" s="18" t="s">
        <v>167</v>
      </c>
    </row>
    <row r="44" spans="1:8" ht="18" x14ac:dyDescent="0.2">
      <c r="A44" s="220">
        <v>43983</v>
      </c>
      <c r="B44" s="221">
        <v>0</v>
      </c>
      <c r="C44" s="222" t="s">
        <v>103</v>
      </c>
      <c r="D44" s="222" t="s">
        <v>69</v>
      </c>
      <c r="E44" s="223">
        <v>1590</v>
      </c>
      <c r="F44" s="14">
        <v>551819000028284</v>
      </c>
      <c r="G44" s="11">
        <v>44018</v>
      </c>
      <c r="H44" s="12" t="s">
        <v>45</v>
      </c>
    </row>
    <row r="45" spans="1:8" ht="18" x14ac:dyDescent="0.2">
      <c r="A45" s="220">
        <v>43983</v>
      </c>
      <c r="B45" s="221">
        <v>0</v>
      </c>
      <c r="C45" s="222" t="s">
        <v>104</v>
      </c>
      <c r="D45" s="222" t="s">
        <v>69</v>
      </c>
      <c r="E45" s="223">
        <v>1536</v>
      </c>
      <c r="F45" s="14">
        <v>551819000043273</v>
      </c>
      <c r="G45" s="11">
        <v>44018</v>
      </c>
      <c r="H45" s="12" t="s">
        <v>45</v>
      </c>
    </row>
    <row r="46" spans="1:8" ht="18" x14ac:dyDescent="0.2">
      <c r="A46" s="227">
        <v>43983</v>
      </c>
      <c r="B46" s="221">
        <v>0</v>
      </c>
      <c r="C46" s="222" t="s">
        <v>46</v>
      </c>
      <c r="D46" s="222" t="s">
        <v>69</v>
      </c>
      <c r="E46" s="228">
        <v>1271</v>
      </c>
      <c r="F46" s="14">
        <v>551819000049120</v>
      </c>
      <c r="G46" s="11">
        <v>44018</v>
      </c>
      <c r="H46" s="12" t="s">
        <v>45</v>
      </c>
    </row>
    <row r="47" spans="1:8" ht="18" x14ac:dyDescent="0.2">
      <c r="A47" s="220">
        <v>43983</v>
      </c>
      <c r="B47" s="221">
        <v>0</v>
      </c>
      <c r="C47" s="222" t="s">
        <v>47</v>
      </c>
      <c r="D47" s="222" t="s">
        <v>69</v>
      </c>
      <c r="E47" s="228">
        <v>1230.8</v>
      </c>
      <c r="F47" s="14">
        <v>551819000050233</v>
      </c>
      <c r="G47" s="11">
        <v>44018</v>
      </c>
      <c r="H47" s="12" t="s">
        <v>45</v>
      </c>
    </row>
    <row r="48" spans="1:8" ht="18" x14ac:dyDescent="0.2">
      <c r="A48" s="220">
        <v>43983</v>
      </c>
      <c r="B48" s="221">
        <v>0</v>
      </c>
      <c r="C48" s="222" t="s">
        <v>59</v>
      </c>
      <c r="D48" s="222" t="s">
        <v>69</v>
      </c>
      <c r="E48" s="228">
        <v>1436.1</v>
      </c>
      <c r="F48" s="14">
        <v>551819000051695</v>
      </c>
      <c r="G48" s="11">
        <v>44018</v>
      </c>
      <c r="H48" s="12" t="s">
        <v>45</v>
      </c>
    </row>
    <row r="49" spans="1:8" ht="18" x14ac:dyDescent="0.2">
      <c r="A49" s="220">
        <v>43983</v>
      </c>
      <c r="B49" s="221">
        <v>0</v>
      </c>
      <c r="C49" s="222" t="s">
        <v>88</v>
      </c>
      <c r="D49" s="222" t="s">
        <v>69</v>
      </c>
      <c r="E49" s="228">
        <v>767</v>
      </c>
      <c r="F49" s="14">
        <v>551819000056189</v>
      </c>
      <c r="G49" s="11">
        <v>44018</v>
      </c>
      <c r="H49" s="12" t="s">
        <v>45</v>
      </c>
    </row>
    <row r="50" spans="1:8" ht="18" x14ac:dyDescent="0.2">
      <c r="A50" s="220">
        <v>43983</v>
      </c>
      <c r="B50" s="221">
        <v>0</v>
      </c>
      <c r="C50" s="222" t="s">
        <v>98</v>
      </c>
      <c r="D50" s="222" t="s">
        <v>69</v>
      </c>
      <c r="E50" s="228">
        <v>1210</v>
      </c>
      <c r="F50" s="14">
        <v>551819000057117</v>
      </c>
      <c r="G50" s="11">
        <v>44018</v>
      </c>
      <c r="H50" s="12" t="s">
        <v>45</v>
      </c>
    </row>
    <row r="51" spans="1:8" ht="18" x14ac:dyDescent="0.2">
      <c r="A51" s="220">
        <v>43983</v>
      </c>
      <c r="B51" s="221">
        <v>0</v>
      </c>
      <c r="C51" s="222" t="s">
        <v>105</v>
      </c>
      <c r="D51" s="222" t="s">
        <v>69</v>
      </c>
      <c r="E51" s="228">
        <v>1385.8</v>
      </c>
      <c r="F51" s="14">
        <v>551819000058671</v>
      </c>
      <c r="G51" s="11">
        <v>44018</v>
      </c>
      <c r="H51" s="12" t="s">
        <v>45</v>
      </c>
    </row>
    <row r="52" spans="1:8" ht="18" x14ac:dyDescent="0.2">
      <c r="A52" s="220">
        <v>43983</v>
      </c>
      <c r="B52" s="221">
        <v>0</v>
      </c>
      <c r="C52" s="222" t="s">
        <v>184</v>
      </c>
      <c r="D52" s="222" t="s">
        <v>185</v>
      </c>
      <c r="E52" s="228">
        <v>140.80000000000001</v>
      </c>
      <c r="F52" s="14">
        <v>551819000061280</v>
      </c>
      <c r="G52" s="11">
        <v>44018</v>
      </c>
      <c r="H52" s="12" t="s">
        <v>45</v>
      </c>
    </row>
    <row r="53" spans="1:8" ht="18" x14ac:dyDescent="0.2">
      <c r="A53" s="220">
        <v>43983</v>
      </c>
      <c r="B53" s="221">
        <v>0</v>
      </c>
      <c r="C53" s="222" t="s">
        <v>48</v>
      </c>
      <c r="D53" s="222" t="s">
        <v>69</v>
      </c>
      <c r="E53" s="228">
        <v>3062.7</v>
      </c>
      <c r="F53" s="14">
        <v>55206200034391</v>
      </c>
      <c r="G53" s="11">
        <v>44018</v>
      </c>
      <c r="H53" s="12" t="s">
        <v>45</v>
      </c>
    </row>
    <row r="54" spans="1:8" ht="18" x14ac:dyDescent="0.2">
      <c r="A54" s="220">
        <v>43983</v>
      </c>
      <c r="B54" s="221">
        <v>0</v>
      </c>
      <c r="C54" s="222" t="s">
        <v>132</v>
      </c>
      <c r="D54" s="222" t="s">
        <v>69</v>
      </c>
      <c r="E54" s="228">
        <v>1435.8</v>
      </c>
      <c r="F54" s="14">
        <v>553011000054974</v>
      </c>
      <c r="G54" s="11">
        <v>44018</v>
      </c>
      <c r="H54" s="12" t="s">
        <v>45</v>
      </c>
    </row>
    <row r="55" spans="1:8" ht="18" x14ac:dyDescent="0.2">
      <c r="A55" s="220">
        <v>43983</v>
      </c>
      <c r="B55" s="221">
        <v>0</v>
      </c>
      <c r="C55" s="222" t="s">
        <v>111</v>
      </c>
      <c r="D55" s="222" t="s">
        <v>69</v>
      </c>
      <c r="E55" s="228">
        <v>1304.8</v>
      </c>
      <c r="F55" s="14">
        <v>553107000034283</v>
      </c>
      <c r="G55" s="11">
        <v>44018</v>
      </c>
      <c r="H55" s="12" t="s">
        <v>45</v>
      </c>
    </row>
    <row r="56" spans="1:8" ht="18" x14ac:dyDescent="0.2">
      <c r="A56" s="220">
        <v>43983</v>
      </c>
      <c r="B56" s="221">
        <v>0</v>
      </c>
      <c r="C56" s="222" t="s">
        <v>49</v>
      </c>
      <c r="D56" s="222" t="s">
        <v>69</v>
      </c>
      <c r="E56" s="228">
        <v>1588.8</v>
      </c>
      <c r="F56" s="14">
        <v>553386000018197</v>
      </c>
      <c r="G56" s="11">
        <v>44018</v>
      </c>
      <c r="H56" s="12" t="s">
        <v>45</v>
      </c>
    </row>
    <row r="57" spans="1:8" ht="18" x14ac:dyDescent="0.2">
      <c r="A57" s="220">
        <v>43983</v>
      </c>
      <c r="B57" s="221">
        <v>0</v>
      </c>
      <c r="C57" s="222" t="s">
        <v>142</v>
      </c>
      <c r="D57" s="222" t="s">
        <v>143</v>
      </c>
      <c r="E57" s="228">
        <v>1288.25</v>
      </c>
      <c r="F57" s="14">
        <v>553558000017353</v>
      </c>
      <c r="G57" s="11">
        <v>44018</v>
      </c>
      <c r="H57" s="12" t="s">
        <v>45</v>
      </c>
    </row>
    <row r="58" spans="1:8" ht="18" x14ac:dyDescent="0.2">
      <c r="A58" s="227">
        <v>43983</v>
      </c>
      <c r="B58" s="221">
        <v>0</v>
      </c>
      <c r="C58" s="222" t="s">
        <v>72</v>
      </c>
      <c r="D58" s="222" t="s">
        <v>69</v>
      </c>
      <c r="E58" s="228">
        <v>2997</v>
      </c>
      <c r="F58" s="14">
        <v>553558000017763</v>
      </c>
      <c r="G58" s="11">
        <v>44018</v>
      </c>
      <c r="H58" s="12" t="s">
        <v>45</v>
      </c>
    </row>
    <row r="59" spans="1:8" ht="18" x14ac:dyDescent="0.2">
      <c r="A59" s="227">
        <v>43983</v>
      </c>
      <c r="B59" s="221">
        <v>0</v>
      </c>
      <c r="C59" s="222" t="s">
        <v>144</v>
      </c>
      <c r="D59" s="222" t="s">
        <v>143</v>
      </c>
      <c r="E59" s="228">
        <v>605.5</v>
      </c>
      <c r="F59" s="14">
        <v>553558000021772</v>
      </c>
      <c r="G59" s="11">
        <v>44018</v>
      </c>
      <c r="H59" s="12" t="s">
        <v>45</v>
      </c>
    </row>
    <row r="60" spans="1:8" ht="18" x14ac:dyDescent="0.2">
      <c r="A60" s="220">
        <v>43983</v>
      </c>
      <c r="B60" s="221">
        <v>0</v>
      </c>
      <c r="C60" s="222" t="s">
        <v>50</v>
      </c>
      <c r="D60" s="222" t="s">
        <v>69</v>
      </c>
      <c r="E60" s="228">
        <v>1408</v>
      </c>
      <c r="F60" s="14">
        <v>553558000025545</v>
      </c>
      <c r="G60" s="11">
        <v>44018</v>
      </c>
      <c r="H60" s="12" t="s">
        <v>45</v>
      </c>
    </row>
    <row r="61" spans="1:8" ht="18" x14ac:dyDescent="0.2">
      <c r="A61" s="220">
        <v>43983</v>
      </c>
      <c r="B61" s="221">
        <v>0</v>
      </c>
      <c r="C61" s="229" t="s">
        <v>60</v>
      </c>
      <c r="D61" s="230" t="s">
        <v>69</v>
      </c>
      <c r="E61" s="231">
        <v>1488</v>
      </c>
      <c r="F61" s="15">
        <v>553558000025675</v>
      </c>
      <c r="G61" s="11">
        <v>44018</v>
      </c>
      <c r="H61" s="13" t="s">
        <v>45</v>
      </c>
    </row>
    <row r="62" spans="1:8" ht="18" x14ac:dyDescent="0.2">
      <c r="A62" s="220">
        <v>43983</v>
      </c>
      <c r="B62" s="221">
        <v>0</v>
      </c>
      <c r="C62" s="222" t="s">
        <v>70</v>
      </c>
      <c r="D62" s="222" t="s">
        <v>69</v>
      </c>
      <c r="E62" s="228">
        <v>2413.8000000000002</v>
      </c>
      <c r="F62" s="14">
        <v>553558000025738</v>
      </c>
      <c r="G62" s="11">
        <v>44018</v>
      </c>
      <c r="H62" s="12" t="s">
        <v>45</v>
      </c>
    </row>
    <row r="63" spans="1:8" ht="18" x14ac:dyDescent="0.2">
      <c r="A63" s="220">
        <v>43983</v>
      </c>
      <c r="B63" s="221">
        <v>0</v>
      </c>
      <c r="C63" s="222" t="s">
        <v>70</v>
      </c>
      <c r="D63" s="222" t="s">
        <v>185</v>
      </c>
      <c r="E63" s="228">
        <v>96.8</v>
      </c>
      <c r="F63" s="14">
        <v>553558000025738</v>
      </c>
      <c r="G63" s="11">
        <v>44018</v>
      </c>
      <c r="H63" s="12" t="s">
        <v>45</v>
      </c>
    </row>
    <row r="64" spans="1:8" ht="18" x14ac:dyDescent="0.2">
      <c r="A64" s="220">
        <v>43983</v>
      </c>
      <c r="B64" s="221">
        <v>0</v>
      </c>
      <c r="C64" s="222" t="s">
        <v>83</v>
      </c>
      <c r="D64" s="222" t="s">
        <v>69</v>
      </c>
      <c r="E64" s="228">
        <v>1588.8</v>
      </c>
      <c r="F64" s="14">
        <v>553558000026658</v>
      </c>
      <c r="G64" s="11">
        <v>44018</v>
      </c>
      <c r="H64" s="12" t="s">
        <v>45</v>
      </c>
    </row>
    <row r="65" spans="1:8" ht="18" x14ac:dyDescent="0.2">
      <c r="A65" s="220">
        <v>43983</v>
      </c>
      <c r="B65" s="221">
        <v>35</v>
      </c>
      <c r="C65" s="222" t="s">
        <v>90</v>
      </c>
      <c r="D65" s="222" t="s">
        <v>89</v>
      </c>
      <c r="E65" s="223">
        <v>600</v>
      </c>
      <c r="F65" s="14">
        <v>553558510018517</v>
      </c>
      <c r="G65" s="11">
        <v>44018</v>
      </c>
      <c r="H65" s="12" t="s">
        <v>45</v>
      </c>
    </row>
    <row r="66" spans="1:8" ht="18" x14ac:dyDescent="0.2">
      <c r="A66" s="220">
        <v>43983</v>
      </c>
      <c r="B66" s="221">
        <v>0</v>
      </c>
      <c r="C66" s="222" t="s">
        <v>186</v>
      </c>
      <c r="D66" s="222" t="s">
        <v>69</v>
      </c>
      <c r="E66" s="223">
        <v>480.3</v>
      </c>
      <c r="F66" s="14">
        <v>554705000026093</v>
      </c>
      <c r="G66" s="11">
        <v>44018</v>
      </c>
      <c r="H66" s="12" t="s">
        <v>45</v>
      </c>
    </row>
    <row r="67" spans="1:8" ht="18" x14ac:dyDescent="0.2">
      <c r="A67" s="220">
        <v>43983</v>
      </c>
      <c r="B67" s="221">
        <v>0</v>
      </c>
      <c r="C67" s="222" t="s">
        <v>84</v>
      </c>
      <c r="D67" s="222" t="s">
        <v>69</v>
      </c>
      <c r="E67" s="228">
        <v>1534.8</v>
      </c>
      <c r="F67" s="14">
        <v>556761000046197</v>
      </c>
      <c r="G67" s="11">
        <v>44018</v>
      </c>
      <c r="H67" s="12" t="s">
        <v>45</v>
      </c>
    </row>
    <row r="68" spans="1:8" ht="18" x14ac:dyDescent="0.2">
      <c r="A68" s="220">
        <v>43983</v>
      </c>
      <c r="B68" s="221">
        <v>0</v>
      </c>
      <c r="C68" s="222" t="s">
        <v>110</v>
      </c>
      <c r="D68" s="222" t="s">
        <v>69</v>
      </c>
      <c r="E68" s="228">
        <v>1781.8</v>
      </c>
      <c r="F68" s="14">
        <v>556938000026456</v>
      </c>
      <c r="G68" s="11">
        <v>44018</v>
      </c>
      <c r="H68" s="12" t="s">
        <v>45</v>
      </c>
    </row>
    <row r="69" spans="1:8" ht="18" x14ac:dyDescent="0.2">
      <c r="A69" s="220">
        <v>43983</v>
      </c>
      <c r="B69" s="221">
        <v>0</v>
      </c>
      <c r="C69" s="222" t="s">
        <v>51</v>
      </c>
      <c r="D69" s="222" t="s">
        <v>69</v>
      </c>
      <c r="E69" s="228">
        <v>1426.8</v>
      </c>
      <c r="F69" s="14">
        <v>557039000010124</v>
      </c>
      <c r="G69" s="11">
        <v>44018</v>
      </c>
      <c r="H69" s="12" t="s">
        <v>45</v>
      </c>
    </row>
    <row r="70" spans="1:8" ht="18" x14ac:dyDescent="0.2">
      <c r="A70" s="220">
        <v>43983</v>
      </c>
      <c r="B70" s="221">
        <v>0</v>
      </c>
      <c r="C70" s="222" t="s">
        <v>52</v>
      </c>
      <c r="D70" s="222" t="s">
        <v>69</v>
      </c>
      <c r="E70" s="228">
        <v>1524.8</v>
      </c>
      <c r="F70" s="14">
        <v>557039000010461</v>
      </c>
      <c r="G70" s="11">
        <v>44018</v>
      </c>
      <c r="H70" s="12" t="s">
        <v>45</v>
      </c>
    </row>
    <row r="71" spans="1:8" ht="18" x14ac:dyDescent="0.2">
      <c r="A71" s="220">
        <v>43983</v>
      </c>
      <c r="B71" s="221">
        <v>36</v>
      </c>
      <c r="C71" s="222" t="s">
        <v>187</v>
      </c>
      <c r="D71" s="222" t="s">
        <v>89</v>
      </c>
      <c r="E71" s="228">
        <v>600</v>
      </c>
      <c r="F71" s="224">
        <v>70601</v>
      </c>
      <c r="G71" s="11">
        <v>44018</v>
      </c>
      <c r="H71" s="12" t="s">
        <v>45</v>
      </c>
    </row>
    <row r="72" spans="1:8" ht="18" x14ac:dyDescent="0.2">
      <c r="A72" s="220">
        <v>43983</v>
      </c>
      <c r="B72" s="221">
        <v>0</v>
      </c>
      <c r="C72" s="222" t="s">
        <v>188</v>
      </c>
      <c r="D72" s="222" t="s">
        <v>69</v>
      </c>
      <c r="E72" s="228">
        <v>1291</v>
      </c>
      <c r="F72" s="224">
        <v>70602</v>
      </c>
      <c r="G72" s="11">
        <v>44018</v>
      </c>
      <c r="H72" s="12" t="s">
        <v>45</v>
      </c>
    </row>
    <row r="73" spans="1:8" ht="18" x14ac:dyDescent="0.2">
      <c r="A73" s="220">
        <v>43983</v>
      </c>
      <c r="B73" s="221">
        <v>37</v>
      </c>
      <c r="C73" s="222" t="s">
        <v>133</v>
      </c>
      <c r="D73" s="222" t="s">
        <v>89</v>
      </c>
      <c r="E73" s="223">
        <v>600</v>
      </c>
      <c r="F73" s="224">
        <v>70603</v>
      </c>
      <c r="G73" s="11">
        <v>44018</v>
      </c>
      <c r="H73" s="12" t="s">
        <v>45</v>
      </c>
    </row>
    <row r="74" spans="1:8" ht="18" x14ac:dyDescent="0.2">
      <c r="A74" s="220">
        <v>44006</v>
      </c>
      <c r="B74" s="221" t="s">
        <v>189</v>
      </c>
      <c r="C74" s="222" t="s">
        <v>150</v>
      </c>
      <c r="D74" s="222" t="s">
        <v>190</v>
      </c>
      <c r="E74" s="223">
        <v>3094</v>
      </c>
      <c r="F74" s="224">
        <v>70604</v>
      </c>
      <c r="G74" s="11">
        <v>44018</v>
      </c>
      <c r="H74" s="12" t="s">
        <v>45</v>
      </c>
    </row>
    <row r="75" spans="1:8" ht="18" x14ac:dyDescent="0.2">
      <c r="A75" s="220">
        <v>44012</v>
      </c>
      <c r="B75" s="221">
        <v>253</v>
      </c>
      <c r="C75" s="222" t="s">
        <v>147</v>
      </c>
      <c r="D75" s="222" t="s">
        <v>148</v>
      </c>
      <c r="E75" s="223">
        <v>1440</v>
      </c>
      <c r="F75" s="224">
        <v>70605</v>
      </c>
      <c r="G75" s="11">
        <v>44018</v>
      </c>
      <c r="H75" s="12" t="s">
        <v>45</v>
      </c>
    </row>
    <row r="76" spans="1:8" ht="18" x14ac:dyDescent="0.2">
      <c r="A76" s="220">
        <v>43983</v>
      </c>
      <c r="B76" s="221" t="s">
        <v>191</v>
      </c>
      <c r="C76" s="222" t="s">
        <v>192</v>
      </c>
      <c r="D76" s="222" t="s">
        <v>193</v>
      </c>
      <c r="E76" s="223">
        <v>105.63</v>
      </c>
      <c r="F76" s="224">
        <v>70606</v>
      </c>
      <c r="G76" s="11">
        <v>44018</v>
      </c>
      <c r="H76" s="12" t="s">
        <v>40</v>
      </c>
    </row>
    <row r="77" spans="1:8" ht="18" x14ac:dyDescent="0.2">
      <c r="A77" s="220">
        <v>43983</v>
      </c>
      <c r="B77" s="221" t="s">
        <v>194</v>
      </c>
      <c r="C77" s="222" t="s">
        <v>192</v>
      </c>
      <c r="D77" s="222" t="s">
        <v>195</v>
      </c>
      <c r="E77" s="223">
        <v>282.45999999999998</v>
      </c>
      <c r="F77" s="224">
        <v>70607</v>
      </c>
      <c r="G77" s="11">
        <v>44018</v>
      </c>
      <c r="H77" s="12" t="s">
        <v>40</v>
      </c>
    </row>
    <row r="78" spans="1:8" ht="18" x14ac:dyDescent="0.2">
      <c r="A78" s="220">
        <v>44012</v>
      </c>
      <c r="B78" s="221">
        <v>4085</v>
      </c>
      <c r="C78" s="222" t="s">
        <v>196</v>
      </c>
      <c r="D78" s="222" t="s">
        <v>141</v>
      </c>
      <c r="E78" s="223">
        <v>1619.16</v>
      </c>
      <c r="F78" s="224">
        <v>70608</v>
      </c>
      <c r="G78" s="11">
        <v>44018</v>
      </c>
      <c r="H78" s="12" t="s">
        <v>167</v>
      </c>
    </row>
    <row r="79" spans="1:8" ht="18" x14ac:dyDescent="0.2">
      <c r="A79" s="220">
        <v>44007</v>
      </c>
      <c r="B79" s="221">
        <v>261459</v>
      </c>
      <c r="C79" s="222" t="s">
        <v>165</v>
      </c>
      <c r="D79" s="222" t="s">
        <v>197</v>
      </c>
      <c r="E79" s="223">
        <v>4695</v>
      </c>
      <c r="F79" s="224">
        <v>70609</v>
      </c>
      <c r="G79" s="11">
        <v>44018</v>
      </c>
      <c r="H79" s="12" t="s">
        <v>167</v>
      </c>
    </row>
    <row r="80" spans="1:8" ht="18" x14ac:dyDescent="0.2">
      <c r="A80" s="220">
        <v>44008</v>
      </c>
      <c r="B80" s="221">
        <v>274977</v>
      </c>
      <c r="C80" s="222" t="s">
        <v>128</v>
      </c>
      <c r="D80" s="222" t="s">
        <v>198</v>
      </c>
      <c r="E80" s="223">
        <v>1606.71</v>
      </c>
      <c r="F80" s="224">
        <v>70610</v>
      </c>
      <c r="G80" s="11">
        <v>44018</v>
      </c>
      <c r="H80" s="12" t="s">
        <v>167</v>
      </c>
    </row>
    <row r="81" spans="1:8" ht="18" x14ac:dyDescent="0.2">
      <c r="A81" s="220">
        <v>44002</v>
      </c>
      <c r="B81" s="221">
        <v>3747975</v>
      </c>
      <c r="C81" s="222" t="s">
        <v>130</v>
      </c>
      <c r="D81" s="222" t="s">
        <v>131</v>
      </c>
      <c r="E81" s="223">
        <v>222.57</v>
      </c>
      <c r="F81" s="224">
        <v>70611</v>
      </c>
      <c r="G81" s="11">
        <v>44018</v>
      </c>
      <c r="H81" s="12" t="s">
        <v>167</v>
      </c>
    </row>
    <row r="82" spans="1:8" ht="18" x14ac:dyDescent="0.2">
      <c r="A82" s="220">
        <v>44019</v>
      </c>
      <c r="B82" s="221">
        <v>123741</v>
      </c>
      <c r="C82" s="222" t="s">
        <v>199</v>
      </c>
      <c r="D82" s="222" t="s">
        <v>200</v>
      </c>
      <c r="E82" s="223">
        <v>399.03</v>
      </c>
      <c r="F82" s="224">
        <v>70612</v>
      </c>
      <c r="G82" s="11">
        <v>44018</v>
      </c>
      <c r="H82" s="12" t="s">
        <v>167</v>
      </c>
    </row>
    <row r="83" spans="1:8" ht="18" x14ac:dyDescent="0.2">
      <c r="A83" s="220">
        <v>43983</v>
      </c>
      <c r="B83" s="10">
        <v>100006993438</v>
      </c>
      <c r="C83" s="222" t="s">
        <v>201</v>
      </c>
      <c r="D83" s="222" t="s">
        <v>202</v>
      </c>
      <c r="E83" s="223">
        <v>169.84</v>
      </c>
      <c r="F83" s="224">
        <v>70613</v>
      </c>
      <c r="G83" s="11">
        <v>44018</v>
      </c>
      <c r="H83" s="12" t="s">
        <v>53</v>
      </c>
    </row>
    <row r="84" spans="1:8" ht="18" x14ac:dyDescent="0.2">
      <c r="A84" s="220">
        <v>44013</v>
      </c>
      <c r="B84" s="221">
        <v>13113</v>
      </c>
      <c r="C84" s="222" t="s">
        <v>203</v>
      </c>
      <c r="D84" s="222" t="s">
        <v>109</v>
      </c>
      <c r="E84" s="223">
        <v>10.45</v>
      </c>
      <c r="F84" s="14">
        <v>891881100088193</v>
      </c>
      <c r="G84" s="11">
        <v>44018</v>
      </c>
      <c r="H84" s="12" t="s">
        <v>43</v>
      </c>
    </row>
    <row r="85" spans="1:8" ht="18" x14ac:dyDescent="0.2">
      <c r="A85" s="220">
        <v>44013</v>
      </c>
      <c r="B85" s="221">
        <v>13113</v>
      </c>
      <c r="C85" s="222" t="s">
        <v>203</v>
      </c>
      <c r="D85" s="222" t="s">
        <v>109</v>
      </c>
      <c r="E85" s="223">
        <v>10.45</v>
      </c>
      <c r="F85" s="14">
        <v>891881100088194</v>
      </c>
      <c r="G85" s="11">
        <v>44018</v>
      </c>
      <c r="H85" s="12" t="s">
        <v>43</v>
      </c>
    </row>
    <row r="86" spans="1:8" ht="18" x14ac:dyDescent="0.2">
      <c r="A86" s="220">
        <v>44013</v>
      </c>
      <c r="B86" s="221">
        <v>13113</v>
      </c>
      <c r="C86" s="222" t="s">
        <v>203</v>
      </c>
      <c r="D86" s="222" t="s">
        <v>109</v>
      </c>
      <c r="E86" s="223">
        <v>10.45</v>
      </c>
      <c r="F86" s="14">
        <v>891881100088195</v>
      </c>
      <c r="G86" s="11">
        <v>44018</v>
      </c>
      <c r="H86" s="12" t="s">
        <v>43</v>
      </c>
    </row>
    <row r="87" spans="1:8" ht="18" x14ac:dyDescent="0.2">
      <c r="A87" s="220">
        <v>44013</v>
      </c>
      <c r="B87" s="221">
        <v>13113</v>
      </c>
      <c r="C87" s="222" t="s">
        <v>203</v>
      </c>
      <c r="D87" s="222" t="s">
        <v>109</v>
      </c>
      <c r="E87" s="223">
        <v>10.45</v>
      </c>
      <c r="F87" s="14">
        <v>891881100088196</v>
      </c>
      <c r="G87" s="11">
        <v>44018</v>
      </c>
      <c r="H87" s="12" t="s">
        <v>43</v>
      </c>
    </row>
    <row r="88" spans="1:8" ht="18" x14ac:dyDescent="0.2">
      <c r="A88" s="220">
        <v>44013</v>
      </c>
      <c r="B88" s="221">
        <v>299</v>
      </c>
      <c r="C88" s="222" t="s">
        <v>204</v>
      </c>
      <c r="D88" s="222" t="s">
        <v>205</v>
      </c>
      <c r="E88" s="223">
        <v>600</v>
      </c>
      <c r="F88" s="14">
        <v>553558000025398</v>
      </c>
      <c r="G88" s="11">
        <v>44019</v>
      </c>
      <c r="H88" s="12" t="s">
        <v>45</v>
      </c>
    </row>
    <row r="89" spans="1:8" ht="18" x14ac:dyDescent="0.2">
      <c r="A89" s="220">
        <v>43983</v>
      </c>
      <c r="B89" s="221">
        <v>150</v>
      </c>
      <c r="C89" s="222" t="s">
        <v>206</v>
      </c>
      <c r="D89" s="222" t="s">
        <v>207</v>
      </c>
      <c r="E89" s="223">
        <v>3537.68</v>
      </c>
      <c r="F89" s="224">
        <v>70701</v>
      </c>
      <c r="G89" s="11">
        <v>44019</v>
      </c>
      <c r="H89" s="12" t="s">
        <v>53</v>
      </c>
    </row>
    <row r="90" spans="1:8" ht="18" x14ac:dyDescent="0.2">
      <c r="A90" s="220">
        <v>44011</v>
      </c>
      <c r="B90" s="221">
        <v>59756</v>
      </c>
      <c r="C90" s="222" t="s">
        <v>168</v>
      </c>
      <c r="D90" s="222" t="s">
        <v>208</v>
      </c>
      <c r="E90" s="223">
        <v>2963.14</v>
      </c>
      <c r="F90" s="224">
        <v>71001</v>
      </c>
      <c r="G90" s="11">
        <v>44022</v>
      </c>
      <c r="H90" s="12" t="s">
        <v>167</v>
      </c>
    </row>
    <row r="91" spans="1:8" ht="18" x14ac:dyDescent="0.2">
      <c r="A91" s="220">
        <v>44011</v>
      </c>
      <c r="B91" s="221">
        <v>275152</v>
      </c>
      <c r="C91" s="222" t="s">
        <v>128</v>
      </c>
      <c r="D91" s="222" t="s">
        <v>209</v>
      </c>
      <c r="E91" s="223">
        <v>2018.22</v>
      </c>
      <c r="F91" s="224">
        <v>71002</v>
      </c>
      <c r="G91" s="11">
        <v>44022</v>
      </c>
      <c r="H91" s="12" t="s">
        <v>167</v>
      </c>
    </row>
    <row r="92" spans="1:8" ht="18" x14ac:dyDescent="0.2">
      <c r="A92" s="220">
        <v>44012</v>
      </c>
      <c r="B92" s="221">
        <v>261988</v>
      </c>
      <c r="C92" s="222" t="s">
        <v>165</v>
      </c>
      <c r="D92" s="222" t="s">
        <v>210</v>
      </c>
      <c r="E92" s="223">
        <v>2199.83</v>
      </c>
      <c r="F92" s="224">
        <v>71003</v>
      </c>
      <c r="G92" s="11">
        <v>44022</v>
      </c>
      <c r="H92" s="12" t="s">
        <v>167</v>
      </c>
    </row>
    <row r="93" spans="1:8" ht="18" x14ac:dyDescent="0.2">
      <c r="A93" s="220">
        <v>44013</v>
      </c>
      <c r="B93" s="221">
        <v>643534</v>
      </c>
      <c r="C93" s="222" t="s">
        <v>211</v>
      </c>
      <c r="D93" s="222" t="s">
        <v>212</v>
      </c>
      <c r="E93" s="223">
        <v>521.6</v>
      </c>
      <c r="F93" s="224">
        <v>71004</v>
      </c>
      <c r="G93" s="11">
        <v>44022</v>
      </c>
      <c r="H93" s="12" t="s">
        <v>167</v>
      </c>
    </row>
    <row r="94" spans="1:8" ht="18" x14ac:dyDescent="0.2">
      <c r="A94" s="220">
        <v>44013</v>
      </c>
      <c r="B94" s="221">
        <v>643534</v>
      </c>
      <c r="C94" s="222" t="s">
        <v>211</v>
      </c>
      <c r="D94" s="222" t="s">
        <v>212</v>
      </c>
      <c r="E94" s="223">
        <v>521.6</v>
      </c>
      <c r="F94" s="224">
        <v>71005</v>
      </c>
      <c r="G94" s="11">
        <v>44022</v>
      </c>
      <c r="H94" s="12" t="s">
        <v>167</v>
      </c>
    </row>
    <row r="95" spans="1:8" ht="18" x14ac:dyDescent="0.2">
      <c r="A95" s="220">
        <v>44013</v>
      </c>
      <c r="B95" s="221">
        <v>643533</v>
      </c>
      <c r="C95" s="222" t="s">
        <v>211</v>
      </c>
      <c r="D95" s="222" t="s">
        <v>213</v>
      </c>
      <c r="E95" s="223">
        <v>383.33</v>
      </c>
      <c r="F95" s="224">
        <v>71006</v>
      </c>
      <c r="G95" s="11">
        <v>44022</v>
      </c>
      <c r="H95" s="12" t="s">
        <v>167</v>
      </c>
    </row>
    <row r="96" spans="1:8" ht="18" x14ac:dyDescent="0.2">
      <c r="A96" s="220">
        <v>44013</v>
      </c>
      <c r="B96" s="221">
        <v>643533</v>
      </c>
      <c r="C96" s="222" t="s">
        <v>211</v>
      </c>
      <c r="D96" s="222" t="s">
        <v>213</v>
      </c>
      <c r="E96" s="223">
        <v>383.32</v>
      </c>
      <c r="F96" s="224">
        <v>71007</v>
      </c>
      <c r="G96" s="11">
        <v>44022</v>
      </c>
      <c r="H96" s="12" t="s">
        <v>167</v>
      </c>
    </row>
    <row r="97" spans="1:8" ht="18" x14ac:dyDescent="0.2">
      <c r="A97" s="220">
        <v>44012</v>
      </c>
      <c r="B97" s="221" t="s">
        <v>214</v>
      </c>
      <c r="C97" s="222" t="s">
        <v>178</v>
      </c>
      <c r="D97" s="222" t="s">
        <v>215</v>
      </c>
      <c r="E97" s="223">
        <v>446.58</v>
      </c>
      <c r="F97" s="224">
        <v>71008</v>
      </c>
      <c r="G97" s="11">
        <v>44022</v>
      </c>
      <c r="H97" s="12" t="s">
        <v>167</v>
      </c>
    </row>
    <row r="98" spans="1:8" ht="18" x14ac:dyDescent="0.2">
      <c r="A98" s="220">
        <v>44012</v>
      </c>
      <c r="B98" s="221" t="s">
        <v>216</v>
      </c>
      <c r="C98" s="222" t="s">
        <v>149</v>
      </c>
      <c r="D98" s="222" t="s">
        <v>123</v>
      </c>
      <c r="E98" s="223">
        <v>585.20000000000005</v>
      </c>
      <c r="F98" s="224">
        <v>71009</v>
      </c>
      <c r="G98" s="11">
        <v>44022</v>
      </c>
      <c r="H98" s="12" t="s">
        <v>167</v>
      </c>
    </row>
    <row r="99" spans="1:8" ht="18" x14ac:dyDescent="0.2">
      <c r="A99" s="220">
        <v>44011</v>
      </c>
      <c r="B99" s="221">
        <v>631173</v>
      </c>
      <c r="C99" s="222" t="s">
        <v>217</v>
      </c>
      <c r="D99" s="222" t="s">
        <v>218</v>
      </c>
      <c r="E99" s="223">
        <v>11748</v>
      </c>
      <c r="F99" s="224">
        <v>71010</v>
      </c>
      <c r="G99" s="11">
        <v>44022</v>
      </c>
      <c r="H99" s="12" t="s">
        <v>167</v>
      </c>
    </row>
    <row r="100" spans="1:8" ht="18" x14ac:dyDescent="0.2">
      <c r="A100" s="220">
        <v>44021</v>
      </c>
      <c r="B100" s="221">
        <v>133</v>
      </c>
      <c r="C100" s="222" t="s">
        <v>219</v>
      </c>
      <c r="D100" s="222" t="s">
        <v>220</v>
      </c>
      <c r="E100" s="223">
        <v>1600</v>
      </c>
      <c r="F100" s="14">
        <v>551819000051766</v>
      </c>
      <c r="G100" s="11">
        <v>44026</v>
      </c>
      <c r="H100" s="12" t="s">
        <v>45</v>
      </c>
    </row>
    <row r="101" spans="1:8" ht="18" x14ac:dyDescent="0.2">
      <c r="A101" s="220">
        <v>44026</v>
      </c>
      <c r="B101" s="221">
        <v>4186</v>
      </c>
      <c r="C101" s="222" t="s">
        <v>196</v>
      </c>
      <c r="D101" s="222" t="s">
        <v>141</v>
      </c>
      <c r="E101" s="223">
        <v>1937.21</v>
      </c>
      <c r="F101" s="224">
        <v>71401</v>
      </c>
      <c r="G101" s="11">
        <v>44026</v>
      </c>
      <c r="H101" s="12" t="s">
        <v>167</v>
      </c>
    </row>
    <row r="102" spans="1:8" ht="18" x14ac:dyDescent="0.2">
      <c r="A102" s="220">
        <v>44013</v>
      </c>
      <c r="B102" s="221">
        <v>262131</v>
      </c>
      <c r="C102" s="222" t="s">
        <v>165</v>
      </c>
      <c r="D102" s="222" t="s">
        <v>127</v>
      </c>
      <c r="E102" s="223">
        <v>318</v>
      </c>
      <c r="F102" s="224">
        <v>71402</v>
      </c>
      <c r="G102" s="11">
        <v>44026</v>
      </c>
      <c r="H102" s="12" t="s">
        <v>167</v>
      </c>
    </row>
    <row r="103" spans="1:8" ht="18" x14ac:dyDescent="0.2">
      <c r="A103" s="220">
        <v>44013</v>
      </c>
      <c r="B103" s="221">
        <v>59855</v>
      </c>
      <c r="C103" s="222" t="s">
        <v>168</v>
      </c>
      <c r="D103" s="222" t="s">
        <v>129</v>
      </c>
      <c r="E103" s="223">
        <v>1399</v>
      </c>
      <c r="F103" s="224">
        <v>71403</v>
      </c>
      <c r="G103" s="11">
        <v>44026</v>
      </c>
      <c r="H103" s="12" t="s">
        <v>167</v>
      </c>
    </row>
    <row r="104" spans="1:8" ht="18" x14ac:dyDescent="0.2">
      <c r="A104" s="220">
        <v>44014</v>
      </c>
      <c r="B104" s="221">
        <v>262369</v>
      </c>
      <c r="C104" s="222" t="s">
        <v>165</v>
      </c>
      <c r="D104" s="222" t="s">
        <v>221</v>
      </c>
      <c r="E104" s="223">
        <v>2191.6999999999998</v>
      </c>
      <c r="F104" s="224">
        <v>71404</v>
      </c>
      <c r="G104" s="11">
        <v>44026</v>
      </c>
      <c r="H104" s="12" t="s">
        <v>167</v>
      </c>
    </row>
    <row r="105" spans="1:8" ht="18" x14ac:dyDescent="0.2">
      <c r="A105" s="220">
        <v>44015</v>
      </c>
      <c r="B105" s="221">
        <v>275964</v>
      </c>
      <c r="C105" s="222" t="s">
        <v>128</v>
      </c>
      <c r="D105" s="222" t="s">
        <v>222</v>
      </c>
      <c r="E105" s="223">
        <v>3214.55</v>
      </c>
      <c r="F105" s="224">
        <v>71405</v>
      </c>
      <c r="G105" s="11">
        <v>44026</v>
      </c>
      <c r="H105" s="12" t="s">
        <v>167</v>
      </c>
    </row>
    <row r="106" spans="1:8" ht="18" x14ac:dyDescent="0.2">
      <c r="A106" s="220">
        <v>44015</v>
      </c>
      <c r="B106" s="221">
        <v>262572</v>
      </c>
      <c r="C106" s="222" t="s">
        <v>165</v>
      </c>
      <c r="D106" s="222" t="s">
        <v>221</v>
      </c>
      <c r="E106" s="223">
        <v>753.21</v>
      </c>
      <c r="F106" s="224">
        <v>71406</v>
      </c>
      <c r="G106" s="11">
        <v>44026</v>
      </c>
      <c r="H106" s="12" t="s">
        <v>167</v>
      </c>
    </row>
    <row r="107" spans="1:8" ht="18" x14ac:dyDescent="0.2">
      <c r="A107" s="220">
        <v>44018</v>
      </c>
      <c r="B107" s="221">
        <v>60017</v>
      </c>
      <c r="C107" s="222" t="s">
        <v>168</v>
      </c>
      <c r="D107" s="222" t="s">
        <v>134</v>
      </c>
      <c r="E107" s="223">
        <v>1413.75</v>
      </c>
      <c r="F107" s="224">
        <v>71407</v>
      </c>
      <c r="G107" s="11">
        <v>44026</v>
      </c>
      <c r="H107" s="12" t="s">
        <v>167</v>
      </c>
    </row>
    <row r="108" spans="1:8" ht="18" x14ac:dyDescent="0.2">
      <c r="A108" s="220">
        <v>44018</v>
      </c>
      <c r="B108" s="221" t="s">
        <v>223</v>
      </c>
      <c r="C108" s="222" t="s">
        <v>150</v>
      </c>
      <c r="D108" s="222" t="s">
        <v>190</v>
      </c>
      <c r="E108" s="223">
        <v>3213</v>
      </c>
      <c r="F108" s="224">
        <v>71501</v>
      </c>
      <c r="G108" s="11">
        <v>44027</v>
      </c>
      <c r="H108" s="12" t="s">
        <v>45</v>
      </c>
    </row>
    <row r="109" spans="1:8" ht="18" x14ac:dyDescent="0.2">
      <c r="A109" s="220">
        <v>44026</v>
      </c>
      <c r="B109" s="221">
        <v>11716</v>
      </c>
      <c r="C109" s="222" t="s">
        <v>224</v>
      </c>
      <c r="D109" s="222" t="s">
        <v>225</v>
      </c>
      <c r="E109" s="223">
        <v>1341.5</v>
      </c>
      <c r="F109" s="224">
        <v>71502</v>
      </c>
      <c r="G109" s="11">
        <v>44027</v>
      </c>
      <c r="H109" s="12" t="s">
        <v>167</v>
      </c>
    </row>
    <row r="110" spans="1:8" ht="18" x14ac:dyDescent="0.2">
      <c r="A110" s="220">
        <v>44012</v>
      </c>
      <c r="B110" s="221">
        <v>3208</v>
      </c>
      <c r="C110" s="222" t="s">
        <v>201</v>
      </c>
      <c r="D110" s="222" t="s">
        <v>226</v>
      </c>
      <c r="E110" s="223">
        <v>2466.88</v>
      </c>
      <c r="F110" s="224">
        <v>71503</v>
      </c>
      <c r="G110" s="11">
        <v>44027</v>
      </c>
      <c r="H110" s="12" t="s">
        <v>53</v>
      </c>
    </row>
    <row r="111" spans="1:8" ht="18" x14ac:dyDescent="0.2">
      <c r="A111" s="220">
        <v>44013</v>
      </c>
      <c r="B111" s="221">
        <v>13113</v>
      </c>
      <c r="C111" s="222" t="s">
        <v>203</v>
      </c>
      <c r="D111" s="222" t="s">
        <v>109</v>
      </c>
      <c r="E111" s="223">
        <v>10.45</v>
      </c>
      <c r="F111" s="14">
        <v>831971200468064</v>
      </c>
      <c r="G111" s="11">
        <v>44027</v>
      </c>
      <c r="H111" s="12" t="s">
        <v>43</v>
      </c>
    </row>
    <row r="112" spans="1:8" ht="18" x14ac:dyDescent="0.2">
      <c r="A112" s="220">
        <v>43983</v>
      </c>
      <c r="B112" s="221">
        <v>561</v>
      </c>
      <c r="C112" s="222" t="s">
        <v>269</v>
      </c>
      <c r="D112" s="222" t="s">
        <v>268</v>
      </c>
      <c r="E112" s="223">
        <v>229.91</v>
      </c>
      <c r="F112" s="224">
        <v>71701</v>
      </c>
      <c r="G112" s="11">
        <v>44029</v>
      </c>
      <c r="H112" s="12" t="s">
        <v>53</v>
      </c>
    </row>
    <row r="113" spans="1:8" ht="18" x14ac:dyDescent="0.2">
      <c r="A113" s="220">
        <v>43983</v>
      </c>
      <c r="B113" s="221">
        <v>561</v>
      </c>
      <c r="C113" s="222" t="s">
        <v>206</v>
      </c>
      <c r="D113" s="222" t="s">
        <v>115</v>
      </c>
      <c r="E113" s="223">
        <v>615.41</v>
      </c>
      <c r="F113" s="224">
        <v>71702</v>
      </c>
      <c r="G113" s="11">
        <v>44029</v>
      </c>
      <c r="H113" s="12" t="s">
        <v>53</v>
      </c>
    </row>
    <row r="114" spans="1:8" ht="18" x14ac:dyDescent="0.2">
      <c r="A114" s="220">
        <v>43983</v>
      </c>
      <c r="B114" s="221">
        <v>8301</v>
      </c>
      <c r="C114" s="222" t="s">
        <v>206</v>
      </c>
      <c r="D114" s="222" t="s">
        <v>270</v>
      </c>
      <c r="E114" s="223">
        <v>442.24</v>
      </c>
      <c r="F114" s="224">
        <v>71703</v>
      </c>
      <c r="G114" s="11">
        <v>44029</v>
      </c>
      <c r="H114" s="12" t="s">
        <v>53</v>
      </c>
    </row>
    <row r="115" spans="1:8" ht="18" x14ac:dyDescent="0.2">
      <c r="A115" s="220">
        <v>43983</v>
      </c>
      <c r="B115" s="221">
        <v>2100</v>
      </c>
      <c r="C115" s="222" t="s">
        <v>206</v>
      </c>
      <c r="D115" s="222" t="s">
        <v>99</v>
      </c>
      <c r="E115" s="223">
        <v>14655.89</v>
      </c>
      <c r="F115" s="224">
        <v>71704</v>
      </c>
      <c r="G115" s="11">
        <v>44029</v>
      </c>
      <c r="H115" s="12" t="s">
        <v>53</v>
      </c>
    </row>
    <row r="116" spans="1:8" ht="18" x14ac:dyDescent="0.2">
      <c r="A116" s="220">
        <v>43983</v>
      </c>
      <c r="B116" s="240">
        <v>1486014934481</v>
      </c>
      <c r="C116" s="222" t="s">
        <v>87</v>
      </c>
      <c r="D116" s="222" t="s">
        <v>227</v>
      </c>
      <c r="E116" s="223">
        <v>677.43</v>
      </c>
      <c r="F116" s="224">
        <v>71405</v>
      </c>
      <c r="G116" s="11">
        <v>44029</v>
      </c>
      <c r="H116" s="12" t="s">
        <v>40</v>
      </c>
    </row>
    <row r="117" spans="1:8" ht="18" x14ac:dyDescent="0.2">
      <c r="A117" s="220">
        <v>43983</v>
      </c>
      <c r="B117" s="240">
        <v>1486060299481</v>
      </c>
      <c r="C117" s="222" t="s">
        <v>87</v>
      </c>
      <c r="D117" s="222" t="s">
        <v>228</v>
      </c>
      <c r="E117" s="223">
        <v>4385.8900000000003</v>
      </c>
      <c r="F117" s="224">
        <v>71706</v>
      </c>
      <c r="G117" s="11">
        <v>44029</v>
      </c>
      <c r="H117" s="12" t="s">
        <v>40</v>
      </c>
    </row>
    <row r="118" spans="1:8" ht="18" x14ac:dyDescent="0.2">
      <c r="A118" s="220">
        <v>44019</v>
      </c>
      <c r="B118" s="221">
        <v>276463</v>
      </c>
      <c r="C118" s="222" t="s">
        <v>128</v>
      </c>
      <c r="D118" s="222" t="s">
        <v>229</v>
      </c>
      <c r="E118" s="223">
        <v>1597.92</v>
      </c>
      <c r="F118" s="224">
        <v>71707</v>
      </c>
      <c r="G118" s="11">
        <v>44029</v>
      </c>
      <c r="H118" s="12" t="s">
        <v>40</v>
      </c>
    </row>
    <row r="119" spans="1:8" ht="18" x14ac:dyDescent="0.2">
      <c r="A119" s="220">
        <v>44019</v>
      </c>
      <c r="B119" s="221">
        <v>263012</v>
      </c>
      <c r="C119" s="222" t="s">
        <v>165</v>
      </c>
      <c r="D119" s="222" t="s">
        <v>221</v>
      </c>
      <c r="E119" s="223">
        <v>2777.75</v>
      </c>
      <c r="F119" s="224">
        <v>71708</v>
      </c>
      <c r="G119" s="11">
        <v>44029</v>
      </c>
      <c r="H119" s="12" t="s">
        <v>167</v>
      </c>
    </row>
    <row r="120" spans="1:8" ht="18" x14ac:dyDescent="0.2">
      <c r="A120" s="220">
        <v>44001</v>
      </c>
      <c r="B120" s="221">
        <v>214425</v>
      </c>
      <c r="C120" s="222" t="s">
        <v>230</v>
      </c>
      <c r="D120" s="222" t="s">
        <v>231</v>
      </c>
      <c r="E120" s="223">
        <v>3925.29</v>
      </c>
      <c r="F120" s="224">
        <v>71709</v>
      </c>
      <c r="G120" s="11">
        <v>44029</v>
      </c>
      <c r="H120" s="12" t="s">
        <v>167</v>
      </c>
    </row>
    <row r="121" spans="1:8" ht="18" x14ac:dyDescent="0.2">
      <c r="A121" s="220">
        <v>44020</v>
      </c>
      <c r="B121" s="221">
        <v>263277</v>
      </c>
      <c r="C121" s="222" t="s">
        <v>165</v>
      </c>
      <c r="D121" s="222" t="s">
        <v>232</v>
      </c>
      <c r="E121" s="223">
        <v>2906.5</v>
      </c>
      <c r="F121" s="224">
        <v>71710</v>
      </c>
      <c r="G121" s="11">
        <v>44029</v>
      </c>
      <c r="H121" s="12" t="s">
        <v>167</v>
      </c>
    </row>
    <row r="122" spans="1:8" ht="18" x14ac:dyDescent="0.2">
      <c r="A122" s="220">
        <v>44013</v>
      </c>
      <c r="B122" s="221">
        <v>971119</v>
      </c>
      <c r="C122" s="222" t="s">
        <v>233</v>
      </c>
      <c r="D122" s="222" t="s">
        <v>124</v>
      </c>
      <c r="E122" s="223">
        <v>838.5</v>
      </c>
      <c r="F122" s="224">
        <v>71711</v>
      </c>
      <c r="G122" s="11">
        <v>44029</v>
      </c>
      <c r="H122" s="12" t="s">
        <v>167</v>
      </c>
    </row>
    <row r="123" spans="1:8" ht="18" x14ac:dyDescent="0.2">
      <c r="A123" s="220">
        <v>44013</v>
      </c>
      <c r="B123" s="221" t="s">
        <v>234</v>
      </c>
      <c r="C123" s="222" t="s">
        <v>175</v>
      </c>
      <c r="D123" s="222" t="s">
        <v>235</v>
      </c>
      <c r="E123" s="223">
        <v>708.4</v>
      </c>
      <c r="F123" s="224">
        <v>71712</v>
      </c>
      <c r="G123" s="11">
        <v>44029</v>
      </c>
      <c r="H123" s="12" t="s">
        <v>167</v>
      </c>
    </row>
    <row r="124" spans="1:8" ht="18" x14ac:dyDescent="0.2">
      <c r="A124" s="220">
        <v>44013</v>
      </c>
      <c r="B124" s="221">
        <v>5539</v>
      </c>
      <c r="C124" s="222" t="s">
        <v>125</v>
      </c>
      <c r="D124" s="222" t="s">
        <v>126</v>
      </c>
      <c r="E124" s="223">
        <v>1016.84</v>
      </c>
      <c r="F124" s="224">
        <v>71713</v>
      </c>
      <c r="G124" s="11">
        <v>44029</v>
      </c>
      <c r="H124" s="12" t="s">
        <v>167</v>
      </c>
    </row>
    <row r="125" spans="1:8" ht="18" x14ac:dyDescent="0.2">
      <c r="A125" s="220">
        <v>44016</v>
      </c>
      <c r="B125" s="221">
        <v>553</v>
      </c>
      <c r="C125" s="222" t="s">
        <v>236</v>
      </c>
      <c r="D125" s="222" t="s">
        <v>237</v>
      </c>
      <c r="E125" s="223">
        <v>1330</v>
      </c>
      <c r="F125" s="224">
        <v>71714</v>
      </c>
      <c r="G125" s="11">
        <v>44029</v>
      </c>
      <c r="H125" s="12" t="s">
        <v>167</v>
      </c>
    </row>
    <row r="126" spans="1:8" ht="18" x14ac:dyDescent="0.2">
      <c r="A126" s="220">
        <v>44013</v>
      </c>
      <c r="B126" s="221">
        <v>13113</v>
      </c>
      <c r="C126" s="222" t="s">
        <v>203</v>
      </c>
      <c r="D126" s="222" t="s">
        <v>112</v>
      </c>
      <c r="E126" s="223">
        <v>84</v>
      </c>
      <c r="F126" s="14">
        <v>882021000529738</v>
      </c>
      <c r="G126" s="11">
        <v>44032</v>
      </c>
      <c r="H126" s="12" t="s">
        <v>43</v>
      </c>
    </row>
    <row r="127" spans="1:8" ht="18" x14ac:dyDescent="0.2">
      <c r="A127" s="220">
        <v>44026</v>
      </c>
      <c r="B127" s="221" t="s">
        <v>238</v>
      </c>
      <c r="C127" s="222" t="s">
        <v>138</v>
      </c>
      <c r="D127" s="222" t="s">
        <v>44</v>
      </c>
      <c r="E127" s="223">
        <v>6187</v>
      </c>
      <c r="F127" s="14">
        <v>550583000126863</v>
      </c>
      <c r="G127" s="11">
        <v>44033</v>
      </c>
      <c r="H127" s="12" t="s">
        <v>45</v>
      </c>
    </row>
    <row r="128" spans="1:8" ht="18" x14ac:dyDescent="0.2">
      <c r="A128" s="220">
        <v>44026</v>
      </c>
      <c r="B128" s="221">
        <v>4281</v>
      </c>
      <c r="C128" s="222" t="s">
        <v>196</v>
      </c>
      <c r="D128" s="222" t="s">
        <v>141</v>
      </c>
      <c r="E128" s="223">
        <v>2407.06</v>
      </c>
      <c r="F128" s="224">
        <v>72101</v>
      </c>
      <c r="G128" s="11">
        <v>44033</v>
      </c>
      <c r="H128" s="12" t="s">
        <v>167</v>
      </c>
    </row>
    <row r="129" spans="1:8" ht="18" x14ac:dyDescent="0.2">
      <c r="A129" s="220">
        <v>44021</v>
      </c>
      <c r="B129" s="221">
        <v>263414</v>
      </c>
      <c r="C129" s="222" t="s">
        <v>165</v>
      </c>
      <c r="D129" s="222" t="s">
        <v>239</v>
      </c>
      <c r="E129" s="223">
        <v>2492.85</v>
      </c>
      <c r="F129" s="224">
        <v>72102</v>
      </c>
      <c r="G129" s="11">
        <v>44033</v>
      </c>
      <c r="H129" s="12" t="s">
        <v>167</v>
      </c>
    </row>
    <row r="130" spans="1:8" ht="18" x14ac:dyDescent="0.2">
      <c r="A130" s="220">
        <v>44022</v>
      </c>
      <c r="B130" s="221">
        <v>276947</v>
      </c>
      <c r="C130" s="222" t="s">
        <v>128</v>
      </c>
      <c r="D130" s="222" t="s">
        <v>240</v>
      </c>
      <c r="E130" s="223">
        <v>3242.66</v>
      </c>
      <c r="F130" s="224">
        <v>72103</v>
      </c>
      <c r="G130" s="11">
        <v>44033</v>
      </c>
      <c r="H130" s="12" t="s">
        <v>167</v>
      </c>
    </row>
    <row r="131" spans="1:8" ht="18" x14ac:dyDescent="0.2">
      <c r="A131" s="220">
        <v>44013</v>
      </c>
      <c r="B131" s="221">
        <v>13113</v>
      </c>
      <c r="C131" s="222" t="s">
        <v>203</v>
      </c>
      <c r="D131" s="222" t="s">
        <v>241</v>
      </c>
      <c r="E131" s="223">
        <v>1.2</v>
      </c>
      <c r="F131" s="14">
        <v>832031200376054</v>
      </c>
      <c r="G131" s="11">
        <v>44033</v>
      </c>
      <c r="H131" s="12" t="s">
        <v>43</v>
      </c>
    </row>
    <row r="132" spans="1:8" ht="18" x14ac:dyDescent="0.2">
      <c r="A132" s="220">
        <v>44026</v>
      </c>
      <c r="B132" s="221" t="s">
        <v>242</v>
      </c>
      <c r="C132" s="222" t="s">
        <v>138</v>
      </c>
      <c r="D132" s="222" t="s">
        <v>44</v>
      </c>
      <c r="E132" s="223">
        <v>6246</v>
      </c>
      <c r="F132" s="14">
        <v>550583000126863</v>
      </c>
      <c r="G132" s="11">
        <v>44035</v>
      </c>
      <c r="H132" s="12" t="s">
        <v>45</v>
      </c>
    </row>
    <row r="133" spans="1:8" ht="18" x14ac:dyDescent="0.2">
      <c r="A133" s="220">
        <v>44025</v>
      </c>
      <c r="B133" s="221" t="s">
        <v>243</v>
      </c>
      <c r="C133" s="222" t="s">
        <v>150</v>
      </c>
      <c r="D133" s="222" t="s">
        <v>190</v>
      </c>
      <c r="E133" s="223">
        <v>2700</v>
      </c>
      <c r="F133" s="224">
        <v>72301</v>
      </c>
      <c r="G133" s="11">
        <v>44035</v>
      </c>
      <c r="H133" s="12" t="s">
        <v>45</v>
      </c>
    </row>
    <row r="134" spans="1:8" ht="18" x14ac:dyDescent="0.2">
      <c r="A134" s="220">
        <v>44013</v>
      </c>
      <c r="B134" s="221">
        <v>13113</v>
      </c>
      <c r="C134" s="222" t="s">
        <v>203</v>
      </c>
      <c r="D134" s="222" t="s">
        <v>241</v>
      </c>
      <c r="E134" s="223">
        <v>1.2</v>
      </c>
      <c r="F134" s="14">
        <v>832051200360367</v>
      </c>
      <c r="G134" s="11">
        <v>44035</v>
      </c>
      <c r="H134" s="12" t="s">
        <v>43</v>
      </c>
    </row>
    <row r="135" spans="1:8" ht="18" x14ac:dyDescent="0.2">
      <c r="A135" s="220">
        <v>44013</v>
      </c>
      <c r="B135" s="221">
        <v>13113</v>
      </c>
      <c r="C135" s="222" t="s">
        <v>203</v>
      </c>
      <c r="D135" s="222" t="s">
        <v>109</v>
      </c>
      <c r="E135" s="223">
        <v>10.45</v>
      </c>
      <c r="F135" s="14">
        <v>832051200468897</v>
      </c>
      <c r="G135" s="11">
        <v>44035</v>
      </c>
      <c r="H135" s="12" t="s">
        <v>43</v>
      </c>
    </row>
    <row r="136" spans="1:8" ht="18" x14ac:dyDescent="0.2">
      <c r="A136" s="220">
        <v>44022</v>
      </c>
      <c r="B136" s="221">
        <v>263670</v>
      </c>
      <c r="C136" s="222" t="s">
        <v>165</v>
      </c>
      <c r="D136" s="222" t="s">
        <v>244</v>
      </c>
      <c r="E136" s="223">
        <v>3321.26</v>
      </c>
      <c r="F136" s="224">
        <v>72401</v>
      </c>
      <c r="G136" s="11">
        <v>44036</v>
      </c>
      <c r="H136" s="12" t="s">
        <v>167</v>
      </c>
    </row>
    <row r="137" spans="1:8" ht="18" x14ac:dyDescent="0.2">
      <c r="A137" s="220">
        <v>44025</v>
      </c>
      <c r="B137" s="221">
        <v>263861</v>
      </c>
      <c r="C137" s="222" t="s">
        <v>165</v>
      </c>
      <c r="D137" s="222" t="s">
        <v>245</v>
      </c>
      <c r="E137" s="223">
        <v>1659.19</v>
      </c>
      <c r="F137" s="224">
        <v>72402</v>
      </c>
      <c r="G137" s="11">
        <v>44036</v>
      </c>
      <c r="H137" s="12" t="s">
        <v>167</v>
      </c>
    </row>
    <row r="138" spans="1:8" ht="18" x14ac:dyDescent="0.2">
      <c r="A138" s="220">
        <v>44025</v>
      </c>
      <c r="B138" s="221">
        <v>650128</v>
      </c>
      <c r="C138" s="222" t="s">
        <v>211</v>
      </c>
      <c r="D138" s="222" t="s">
        <v>246</v>
      </c>
      <c r="E138" s="223">
        <v>1355.14</v>
      </c>
      <c r="F138" s="224">
        <v>72403</v>
      </c>
      <c r="G138" s="11">
        <v>44036</v>
      </c>
      <c r="H138" s="12" t="s">
        <v>167</v>
      </c>
    </row>
    <row r="139" spans="1:8" ht="18" x14ac:dyDescent="0.2">
      <c r="A139" s="220">
        <v>44026</v>
      </c>
      <c r="B139" s="221">
        <v>264162</v>
      </c>
      <c r="C139" s="222" t="s">
        <v>165</v>
      </c>
      <c r="D139" s="222" t="s">
        <v>247</v>
      </c>
      <c r="E139" s="223">
        <v>2918.14</v>
      </c>
      <c r="F139" s="224">
        <v>72404</v>
      </c>
      <c r="G139" s="11">
        <v>44036</v>
      </c>
      <c r="H139" s="12" t="s">
        <v>167</v>
      </c>
    </row>
    <row r="140" spans="1:8" ht="18" x14ac:dyDescent="0.2">
      <c r="A140" s="220">
        <v>44013</v>
      </c>
      <c r="B140" s="221">
        <v>13113</v>
      </c>
      <c r="C140" s="222" t="s">
        <v>203</v>
      </c>
      <c r="D140" s="222" t="s">
        <v>162</v>
      </c>
      <c r="E140" s="223">
        <v>6.5</v>
      </c>
      <c r="F140" s="14">
        <v>872090800053050</v>
      </c>
      <c r="G140" s="11">
        <v>44039</v>
      </c>
      <c r="H140" s="12" t="s">
        <v>43</v>
      </c>
    </row>
    <row r="141" spans="1:8" ht="18" x14ac:dyDescent="0.2">
      <c r="A141" s="220">
        <v>44033</v>
      </c>
      <c r="B141" s="221">
        <v>4400</v>
      </c>
      <c r="C141" s="222" t="s">
        <v>196</v>
      </c>
      <c r="D141" s="222" t="s">
        <v>141</v>
      </c>
      <c r="E141" s="223">
        <v>1662.53</v>
      </c>
      <c r="F141" s="224">
        <v>72801</v>
      </c>
      <c r="G141" s="11">
        <v>44040</v>
      </c>
      <c r="H141" s="12" t="s">
        <v>167</v>
      </c>
    </row>
    <row r="142" spans="1:8" ht="18" x14ac:dyDescent="0.2">
      <c r="A142" s="220">
        <v>43984</v>
      </c>
      <c r="B142" s="221">
        <v>132716262</v>
      </c>
      <c r="C142" s="222" t="s">
        <v>248</v>
      </c>
      <c r="D142" s="222" t="s">
        <v>249</v>
      </c>
      <c r="E142" s="223">
        <v>39.99</v>
      </c>
      <c r="F142" s="224">
        <v>72802</v>
      </c>
      <c r="G142" s="11">
        <v>44040</v>
      </c>
      <c r="H142" s="12" t="s">
        <v>40</v>
      </c>
    </row>
    <row r="143" spans="1:8" ht="18" x14ac:dyDescent="0.2">
      <c r="A143" s="220">
        <v>44027</v>
      </c>
      <c r="B143" s="221">
        <v>264192</v>
      </c>
      <c r="C143" s="222" t="s">
        <v>165</v>
      </c>
      <c r="D143" s="222" t="s">
        <v>250</v>
      </c>
      <c r="E143" s="223">
        <v>1272</v>
      </c>
      <c r="F143" s="224">
        <v>72803</v>
      </c>
      <c r="G143" s="11">
        <v>44040</v>
      </c>
      <c r="H143" s="12" t="s">
        <v>167</v>
      </c>
    </row>
    <row r="144" spans="1:8" ht="18" x14ac:dyDescent="0.2">
      <c r="A144" s="220">
        <v>44028</v>
      </c>
      <c r="B144" s="221">
        <v>264561</v>
      </c>
      <c r="C144" s="222" t="s">
        <v>165</v>
      </c>
      <c r="D144" s="222" t="s">
        <v>251</v>
      </c>
      <c r="E144" s="223">
        <v>2073.25</v>
      </c>
      <c r="F144" s="224">
        <v>72804</v>
      </c>
      <c r="G144" s="11">
        <v>44040</v>
      </c>
      <c r="H144" s="12" t="s">
        <v>167</v>
      </c>
    </row>
    <row r="145" spans="1:8" ht="18" x14ac:dyDescent="0.2">
      <c r="A145" s="220">
        <v>44033</v>
      </c>
      <c r="B145" s="221">
        <v>830</v>
      </c>
      <c r="C145" s="222" t="s">
        <v>252</v>
      </c>
      <c r="D145" s="222" t="s">
        <v>161</v>
      </c>
      <c r="E145" s="223">
        <v>2600</v>
      </c>
      <c r="F145" s="224">
        <v>72805</v>
      </c>
      <c r="G145" s="11">
        <v>44040</v>
      </c>
      <c r="H145" s="12" t="s">
        <v>167</v>
      </c>
    </row>
    <row r="146" spans="1:8" ht="18" x14ac:dyDescent="0.2">
      <c r="A146" s="220">
        <v>44029</v>
      </c>
      <c r="B146" s="221">
        <v>278167</v>
      </c>
      <c r="C146" s="222" t="s">
        <v>128</v>
      </c>
      <c r="D146" s="222" t="s">
        <v>253</v>
      </c>
      <c r="E146" s="223">
        <v>1648.5</v>
      </c>
      <c r="F146" s="224">
        <v>72806</v>
      </c>
      <c r="G146" s="11">
        <v>44040</v>
      </c>
      <c r="H146" s="12" t="s">
        <v>167</v>
      </c>
    </row>
    <row r="147" spans="1:8" ht="18" x14ac:dyDescent="0.2">
      <c r="A147" s="220">
        <v>44029</v>
      </c>
      <c r="B147" s="221">
        <v>653141</v>
      </c>
      <c r="C147" s="222" t="s">
        <v>211</v>
      </c>
      <c r="D147" s="222" t="s">
        <v>212</v>
      </c>
      <c r="E147" s="223">
        <v>472.5</v>
      </c>
      <c r="F147" s="224">
        <v>72807</v>
      </c>
      <c r="G147" s="11">
        <v>44040</v>
      </c>
      <c r="H147" s="12" t="s">
        <v>167</v>
      </c>
    </row>
    <row r="148" spans="1:8" ht="18" x14ac:dyDescent="0.2">
      <c r="A148" s="220">
        <v>44027</v>
      </c>
      <c r="B148" s="221">
        <v>7543293</v>
      </c>
      <c r="C148" s="222" t="s">
        <v>254</v>
      </c>
      <c r="D148" s="222" t="s">
        <v>146</v>
      </c>
      <c r="E148" s="223">
        <v>262.85000000000002</v>
      </c>
      <c r="F148" s="224">
        <v>72901</v>
      </c>
      <c r="G148" s="11">
        <v>44041</v>
      </c>
      <c r="H148" s="12" t="s">
        <v>167</v>
      </c>
    </row>
    <row r="149" spans="1:8" ht="18" x14ac:dyDescent="0.2">
      <c r="A149" s="220">
        <v>44029</v>
      </c>
      <c r="B149" s="221">
        <v>653141</v>
      </c>
      <c r="C149" s="222" t="s">
        <v>211</v>
      </c>
      <c r="D149" s="222" t="s">
        <v>212</v>
      </c>
      <c r="E149" s="223">
        <v>472.5</v>
      </c>
      <c r="F149" s="224">
        <v>72902</v>
      </c>
      <c r="G149" s="11">
        <v>44041</v>
      </c>
      <c r="H149" s="12" t="s">
        <v>167</v>
      </c>
    </row>
    <row r="150" spans="1:8" ht="18" x14ac:dyDescent="0.2">
      <c r="A150" s="220">
        <v>44029</v>
      </c>
      <c r="B150" s="221">
        <v>23957</v>
      </c>
      <c r="C150" s="222" t="s">
        <v>255</v>
      </c>
      <c r="D150" s="222" t="s">
        <v>256</v>
      </c>
      <c r="E150" s="223">
        <v>14808.43</v>
      </c>
      <c r="F150" s="224">
        <v>72903</v>
      </c>
      <c r="G150" s="11">
        <v>44041</v>
      </c>
      <c r="H150" s="12" t="s">
        <v>167</v>
      </c>
    </row>
    <row r="151" spans="1:8" ht="18" x14ac:dyDescent="0.2">
      <c r="A151" s="220">
        <v>44029</v>
      </c>
      <c r="B151" s="221">
        <v>60527</v>
      </c>
      <c r="C151" s="222" t="s">
        <v>168</v>
      </c>
      <c r="D151" s="222" t="s">
        <v>169</v>
      </c>
      <c r="E151" s="223">
        <v>502</v>
      </c>
      <c r="F151" s="224">
        <v>72804</v>
      </c>
      <c r="G151" s="11">
        <v>44041</v>
      </c>
      <c r="H151" s="12" t="s">
        <v>167</v>
      </c>
    </row>
    <row r="152" spans="1:8" ht="18" x14ac:dyDescent="0.2">
      <c r="A152" s="220">
        <v>44029</v>
      </c>
      <c r="B152" s="221">
        <v>264699</v>
      </c>
      <c r="C152" s="222" t="s">
        <v>165</v>
      </c>
      <c r="D152" s="222" t="s">
        <v>257</v>
      </c>
      <c r="E152" s="223">
        <v>4495.1499999999996</v>
      </c>
      <c r="F152" s="224">
        <v>72905</v>
      </c>
      <c r="G152" s="11">
        <v>44041</v>
      </c>
      <c r="H152" s="12" t="s">
        <v>167</v>
      </c>
    </row>
    <row r="153" spans="1:8" ht="18" x14ac:dyDescent="0.2">
      <c r="A153" s="220">
        <v>44032</v>
      </c>
      <c r="B153" s="221">
        <v>264994</v>
      </c>
      <c r="C153" s="222" t="s">
        <v>165</v>
      </c>
      <c r="D153" s="222" t="s">
        <v>258</v>
      </c>
      <c r="E153" s="223">
        <v>2279.65</v>
      </c>
      <c r="F153" s="224">
        <v>72906</v>
      </c>
      <c r="G153" s="11">
        <v>44041</v>
      </c>
      <c r="H153" s="12" t="s">
        <v>167</v>
      </c>
    </row>
    <row r="154" spans="1:8" ht="18" x14ac:dyDescent="0.2">
      <c r="A154" s="220">
        <v>44033</v>
      </c>
      <c r="B154" s="221">
        <v>265143</v>
      </c>
      <c r="C154" s="222" t="s">
        <v>165</v>
      </c>
      <c r="D154" s="222" t="s">
        <v>259</v>
      </c>
      <c r="E154" s="223">
        <v>654.55999999999995</v>
      </c>
      <c r="F154" s="224">
        <v>72907</v>
      </c>
      <c r="G154" s="11">
        <v>44041</v>
      </c>
      <c r="H154" s="12" t="s">
        <v>167</v>
      </c>
    </row>
    <row r="155" spans="1:8" ht="18" x14ac:dyDescent="0.2">
      <c r="A155" s="220">
        <v>44034</v>
      </c>
      <c r="B155" s="221">
        <v>265438</v>
      </c>
      <c r="C155" s="222" t="s">
        <v>165</v>
      </c>
      <c r="D155" s="222" t="s">
        <v>258</v>
      </c>
      <c r="E155" s="223">
        <v>2267.1</v>
      </c>
      <c r="F155" s="224">
        <v>72908</v>
      </c>
      <c r="G155" s="11">
        <v>44041</v>
      </c>
      <c r="H155" s="12" t="s">
        <v>167</v>
      </c>
    </row>
    <row r="156" spans="1:8" ht="18" x14ac:dyDescent="0.2">
      <c r="A156" s="220">
        <v>44034</v>
      </c>
      <c r="B156" s="221">
        <v>60670</v>
      </c>
      <c r="C156" s="222" t="s">
        <v>168</v>
      </c>
      <c r="D156" s="222" t="s">
        <v>260</v>
      </c>
      <c r="E156" s="223">
        <v>2482.64</v>
      </c>
      <c r="F156" s="224">
        <v>72909</v>
      </c>
      <c r="G156" s="11">
        <v>44041</v>
      </c>
      <c r="H156" s="12" t="s">
        <v>167</v>
      </c>
    </row>
    <row r="157" spans="1:8" ht="18" x14ac:dyDescent="0.2">
      <c r="A157" s="220">
        <v>44035</v>
      </c>
      <c r="B157" s="221">
        <v>279124</v>
      </c>
      <c r="C157" s="222" t="s">
        <v>128</v>
      </c>
      <c r="D157" s="222" t="s">
        <v>261</v>
      </c>
      <c r="E157" s="223">
        <v>1502.85</v>
      </c>
      <c r="F157" s="224">
        <v>72910</v>
      </c>
      <c r="G157" s="11">
        <v>44041</v>
      </c>
      <c r="H157" s="12" t="s">
        <v>167</v>
      </c>
    </row>
    <row r="158" spans="1:8" ht="18" x14ac:dyDescent="0.2">
      <c r="A158" s="220">
        <v>44028</v>
      </c>
      <c r="B158" s="221">
        <v>1925344</v>
      </c>
      <c r="C158" s="222" t="s">
        <v>183</v>
      </c>
      <c r="D158" s="222" t="s">
        <v>301</v>
      </c>
      <c r="E158" s="223">
        <v>2513.9</v>
      </c>
      <c r="F158" s="224">
        <v>72911</v>
      </c>
      <c r="G158" s="11">
        <v>44041</v>
      </c>
      <c r="H158" s="12" t="s">
        <v>167</v>
      </c>
    </row>
    <row r="159" spans="1:8" ht="18" x14ac:dyDescent="0.2">
      <c r="A159" s="220">
        <v>44034</v>
      </c>
      <c r="B159" s="221" t="s">
        <v>262</v>
      </c>
      <c r="C159" s="222" t="s">
        <v>178</v>
      </c>
      <c r="D159" s="222" t="s">
        <v>263</v>
      </c>
      <c r="E159" s="223">
        <v>2422.2800000000002</v>
      </c>
      <c r="F159" s="224">
        <v>72912</v>
      </c>
      <c r="G159" s="11">
        <v>44041</v>
      </c>
      <c r="H159" s="12" t="s">
        <v>167</v>
      </c>
    </row>
    <row r="160" spans="1:8" ht="18" x14ac:dyDescent="0.2">
      <c r="A160" s="220">
        <v>44034</v>
      </c>
      <c r="B160" s="221" t="s">
        <v>264</v>
      </c>
      <c r="C160" s="222" t="s">
        <v>178</v>
      </c>
      <c r="D160" s="222" t="s">
        <v>102</v>
      </c>
      <c r="E160" s="223">
        <v>1184.6500000000001</v>
      </c>
      <c r="F160" s="224">
        <v>72913</v>
      </c>
      <c r="G160" s="11">
        <v>44041</v>
      </c>
      <c r="H160" s="12" t="s">
        <v>167</v>
      </c>
    </row>
    <row r="161" spans="1:8" ht="18" x14ac:dyDescent="0.2">
      <c r="A161" s="220">
        <v>44028</v>
      </c>
      <c r="B161" s="221">
        <v>633987</v>
      </c>
      <c r="C161" s="222" t="s">
        <v>217</v>
      </c>
      <c r="D161" s="222" t="s">
        <v>218</v>
      </c>
      <c r="E161" s="223">
        <v>12052</v>
      </c>
      <c r="F161" s="224">
        <v>72914</v>
      </c>
      <c r="G161" s="11">
        <v>44041</v>
      </c>
      <c r="H161" s="12" t="s">
        <v>167</v>
      </c>
    </row>
    <row r="162" spans="1:8" ht="18" x14ac:dyDescent="0.2">
      <c r="A162" s="220">
        <v>44011</v>
      </c>
      <c r="B162" s="221">
        <v>7538542</v>
      </c>
      <c r="C162" s="222" t="s">
        <v>254</v>
      </c>
      <c r="D162" s="222" t="s">
        <v>146</v>
      </c>
      <c r="E162" s="223">
        <v>650.55999999999995</v>
      </c>
      <c r="F162" s="224">
        <v>73001</v>
      </c>
      <c r="G162" s="11">
        <v>44042</v>
      </c>
      <c r="H162" s="12" t="s">
        <v>167</v>
      </c>
    </row>
    <row r="163" spans="1:8" ht="18" x14ac:dyDescent="0.2">
      <c r="A163" s="220">
        <v>44041</v>
      </c>
      <c r="B163" s="221">
        <v>0</v>
      </c>
      <c r="C163" s="222" t="s">
        <v>265</v>
      </c>
      <c r="D163" s="222" t="s">
        <v>140</v>
      </c>
      <c r="E163" s="223">
        <v>3819.6</v>
      </c>
      <c r="F163" s="224">
        <v>73002</v>
      </c>
      <c r="G163" s="11">
        <v>44042</v>
      </c>
      <c r="H163" s="12" t="s">
        <v>45</v>
      </c>
    </row>
    <row r="164" spans="1:8" ht="18" x14ac:dyDescent="0.2">
      <c r="A164" s="220">
        <v>44041</v>
      </c>
      <c r="B164" s="241">
        <v>2.11030648421371E+16</v>
      </c>
      <c r="C164" s="222" t="s">
        <v>266</v>
      </c>
      <c r="D164" s="222" t="s">
        <v>108</v>
      </c>
      <c r="E164" s="223">
        <v>488.78</v>
      </c>
      <c r="F164" s="224">
        <v>73003</v>
      </c>
      <c r="G164" s="11">
        <v>44042</v>
      </c>
      <c r="H164" s="12" t="s">
        <v>53</v>
      </c>
    </row>
    <row r="165" spans="1:8" ht="18" x14ac:dyDescent="0.2">
      <c r="A165" s="220">
        <v>44013</v>
      </c>
      <c r="B165" s="221">
        <v>13113</v>
      </c>
      <c r="C165" s="222" t="s">
        <v>203</v>
      </c>
      <c r="D165" s="222" t="s">
        <v>109</v>
      </c>
      <c r="E165" s="223">
        <v>10.45</v>
      </c>
      <c r="F165" s="14">
        <v>832121200661682</v>
      </c>
      <c r="G165" s="11">
        <v>44042</v>
      </c>
      <c r="H165" s="12" t="s">
        <v>43</v>
      </c>
    </row>
    <row r="166" spans="1:8" ht="18" x14ac:dyDescent="0.2">
      <c r="A166" s="220"/>
      <c r="B166" s="221"/>
      <c r="C166" s="222"/>
      <c r="D166" s="222"/>
      <c r="E166" s="223"/>
      <c r="F166" s="224"/>
      <c r="G166" s="225"/>
      <c r="H166" s="226"/>
    </row>
    <row r="167" spans="1:8" ht="18" x14ac:dyDescent="0.2">
      <c r="A167" s="220"/>
      <c r="B167" s="221"/>
      <c r="C167" s="222"/>
      <c r="D167" s="222"/>
      <c r="E167" s="223"/>
      <c r="F167" s="224"/>
      <c r="G167" s="225"/>
      <c r="H167" s="226"/>
    </row>
    <row r="168" spans="1:8" ht="18" x14ac:dyDescent="0.2">
      <c r="A168" s="220"/>
      <c r="B168" s="221"/>
      <c r="C168" s="222"/>
      <c r="D168" s="222"/>
      <c r="E168" s="228"/>
      <c r="F168" s="224"/>
      <c r="G168" s="225"/>
      <c r="H168" s="226"/>
    </row>
    <row r="169" spans="1:8" ht="18" x14ac:dyDescent="0.2">
      <c r="A169" s="220"/>
      <c r="B169" s="221"/>
      <c r="C169" s="222"/>
      <c r="D169" s="232" t="s">
        <v>5</v>
      </c>
      <c r="E169" s="233">
        <f>SUM(E30:E168)</f>
        <v>258293.99000000019</v>
      </c>
      <c r="F169" s="224"/>
      <c r="G169" s="225"/>
      <c r="H169" s="226"/>
    </row>
    <row r="170" spans="1:8" ht="18" x14ac:dyDescent="0.25">
      <c r="A170" s="234"/>
      <c r="B170" s="234"/>
      <c r="C170" s="234"/>
      <c r="D170" s="234"/>
      <c r="E170" s="235"/>
      <c r="F170" s="236"/>
      <c r="G170" s="237"/>
      <c r="H170" s="238"/>
    </row>
    <row r="171" spans="1:8" ht="18" x14ac:dyDescent="0.25">
      <c r="A171" s="234"/>
      <c r="B171" s="234"/>
      <c r="C171" s="234"/>
      <c r="D171" s="234"/>
      <c r="E171" s="235"/>
      <c r="F171" s="236"/>
      <c r="G171" s="237"/>
      <c r="H171" s="238"/>
    </row>
    <row r="172" spans="1:8" ht="18" x14ac:dyDescent="0.25">
      <c r="A172" s="234"/>
      <c r="B172" s="234"/>
      <c r="C172" s="234"/>
      <c r="D172" s="234"/>
      <c r="E172" s="235"/>
      <c r="F172" s="236"/>
      <c r="G172" s="237"/>
      <c r="H172" s="238"/>
    </row>
    <row r="173" spans="1:8" ht="18" x14ac:dyDescent="0.25">
      <c r="A173" s="234"/>
      <c r="B173" s="234"/>
      <c r="C173" s="234"/>
      <c r="D173" s="234"/>
      <c r="E173" s="235"/>
      <c r="F173" s="236"/>
      <c r="G173" s="237"/>
      <c r="H173" s="238"/>
    </row>
    <row r="174" spans="1:8" ht="18" x14ac:dyDescent="0.25">
      <c r="A174" s="234"/>
      <c r="B174" s="234"/>
      <c r="C174" s="234"/>
      <c r="D174" s="234"/>
      <c r="E174" s="235"/>
      <c r="F174" s="236"/>
      <c r="G174" s="237"/>
      <c r="H174" s="238"/>
    </row>
    <row r="175" spans="1:8" ht="18" x14ac:dyDescent="0.25">
      <c r="A175" s="234"/>
      <c r="B175" s="234"/>
      <c r="C175" s="234"/>
      <c r="D175" s="234"/>
      <c r="E175" s="235"/>
      <c r="F175" s="236"/>
      <c r="G175" s="237"/>
      <c r="H175" s="238"/>
    </row>
    <row r="176" spans="1:8" ht="18" x14ac:dyDescent="0.25">
      <c r="A176" s="234"/>
      <c r="B176" s="234"/>
      <c r="C176" s="234"/>
      <c r="D176" s="234"/>
      <c r="E176" s="235"/>
      <c r="F176" s="236"/>
      <c r="G176" s="237"/>
      <c r="H176" s="238"/>
    </row>
    <row r="177" spans="1:8" ht="19.5" x14ac:dyDescent="0.25">
      <c r="A177" s="234"/>
      <c r="B177" s="234"/>
      <c r="C177" s="234"/>
      <c r="D177" s="242"/>
      <c r="E177" s="235"/>
      <c r="F177" s="236"/>
      <c r="G177" s="237"/>
      <c r="H177" s="238"/>
    </row>
    <row r="178" spans="1:8" ht="19.5" x14ac:dyDescent="0.25">
      <c r="A178" s="234"/>
      <c r="B178" s="234"/>
      <c r="C178" s="234"/>
      <c r="D178" s="242"/>
      <c r="E178" s="235"/>
      <c r="F178" s="236"/>
      <c r="G178" s="237"/>
      <c r="H178" s="238"/>
    </row>
    <row r="179" spans="1:8" ht="19.5" x14ac:dyDescent="0.25">
      <c r="A179" s="234"/>
      <c r="B179" s="234"/>
      <c r="C179" s="234"/>
      <c r="D179" s="243" t="s">
        <v>329</v>
      </c>
      <c r="E179" s="235"/>
      <c r="F179" s="236"/>
      <c r="G179" s="237"/>
      <c r="H179" s="238"/>
    </row>
    <row r="180" spans="1:8" ht="19.5" x14ac:dyDescent="0.25">
      <c r="A180" s="234"/>
      <c r="B180" s="234"/>
      <c r="C180" s="234"/>
      <c r="D180" s="242" t="s">
        <v>14</v>
      </c>
      <c r="E180" s="235"/>
      <c r="F180" s="236"/>
      <c r="G180" s="237"/>
      <c r="H180" s="238"/>
    </row>
  </sheetData>
  <sheetProtection selectLockedCells="1" selectUnlockedCells="1"/>
  <mergeCells count="34">
    <mergeCell ref="H28:H29"/>
    <mergeCell ref="A25:B25"/>
    <mergeCell ref="C25:H25"/>
    <mergeCell ref="A27:C27"/>
    <mergeCell ref="D27:H27"/>
    <mergeCell ref="A28:B28"/>
    <mergeCell ref="C28:C29"/>
    <mergeCell ref="D28:D29"/>
    <mergeCell ref="E28:E29"/>
    <mergeCell ref="F28:F29"/>
    <mergeCell ref="G28:G29"/>
    <mergeCell ref="A24:C24"/>
    <mergeCell ref="A20:C20"/>
    <mergeCell ref="A11:C11"/>
    <mergeCell ref="D11:H11"/>
    <mergeCell ref="A12:C12"/>
    <mergeCell ref="D12:H12"/>
    <mergeCell ref="A16:C16"/>
    <mergeCell ref="A17:C17"/>
    <mergeCell ref="A18:C18"/>
    <mergeCell ref="A19:C19"/>
    <mergeCell ref="A21:C21"/>
    <mergeCell ref="A22:C22"/>
    <mergeCell ref="A23:C23"/>
    <mergeCell ref="A15:D15"/>
    <mergeCell ref="A10:C10"/>
    <mergeCell ref="D10:H10"/>
    <mergeCell ref="A1:H5"/>
    <mergeCell ref="A6:H6"/>
    <mergeCell ref="A7:H7"/>
    <mergeCell ref="A8:C8"/>
    <mergeCell ref="D8:H8"/>
    <mergeCell ref="A9:C9"/>
    <mergeCell ref="D9:H9"/>
  </mergeCells>
  <pageMargins left="0.47361111111111109" right="0.1111111111111111" top="1.7715277777777778" bottom="0.59027777777777779" header="0.51180555555555551" footer="0.51180555555555551"/>
  <pageSetup paperSize="9" scale="42" firstPageNumber="0" fitToHeight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5"/>
  <sheetViews>
    <sheetView tabSelected="1" topLeftCell="J106" workbookViewId="0">
      <selection activeCell="B7" sqref="B7:G7"/>
    </sheetView>
  </sheetViews>
  <sheetFormatPr defaultRowHeight="15" x14ac:dyDescent="0.25"/>
  <cols>
    <col min="1" max="1" width="17.7109375" customWidth="1"/>
    <col min="3" max="3" width="13.85546875" customWidth="1"/>
    <col min="4" max="4" width="14.7109375" customWidth="1"/>
    <col min="5" max="5" width="21" customWidth="1"/>
    <col min="6" max="6" width="16.85546875" customWidth="1"/>
    <col min="7" max="7" width="25.85546875" customWidth="1"/>
    <col min="8" max="8" width="14" customWidth="1"/>
    <col min="9" max="9" width="15.7109375" customWidth="1"/>
    <col min="10" max="10" width="17.5703125" customWidth="1"/>
    <col min="11" max="11" width="26.5703125" customWidth="1"/>
    <col min="12" max="12" width="24" customWidth="1"/>
    <col min="13" max="13" width="24.85546875" customWidth="1"/>
    <col min="14" max="14" width="21.7109375" customWidth="1"/>
    <col min="15" max="15" width="13.140625" customWidth="1"/>
  </cols>
  <sheetData>
    <row r="1" spans="1:15" ht="20.25" x14ac:dyDescent="0.3">
      <c r="A1" s="350" t="s">
        <v>314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17"/>
    </row>
    <row r="2" spans="1:15" ht="20.25" x14ac:dyDescent="0.3">
      <c r="A2" s="351" t="s">
        <v>75</v>
      </c>
      <c r="B2" s="351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17"/>
    </row>
    <row r="3" spans="1:15" ht="20.25" x14ac:dyDescent="0.3">
      <c r="A3" s="348" t="s">
        <v>326</v>
      </c>
      <c r="B3" s="348"/>
      <c r="C3" s="349"/>
      <c r="D3" s="349"/>
      <c r="E3" s="349"/>
      <c r="F3" s="349"/>
      <c r="G3" s="349"/>
      <c r="H3" s="348" t="s">
        <v>327</v>
      </c>
      <c r="I3" s="349"/>
      <c r="J3" s="349"/>
      <c r="K3" s="349"/>
      <c r="L3" s="349"/>
      <c r="M3" s="349"/>
      <c r="N3" s="349"/>
      <c r="O3" s="17"/>
    </row>
    <row r="4" spans="1:15" ht="20.25" x14ac:dyDescent="0.3">
      <c r="A4" s="311">
        <v>44012</v>
      </c>
      <c r="B4" s="327"/>
      <c r="C4" s="329"/>
      <c r="D4" s="352" t="s">
        <v>121</v>
      </c>
      <c r="E4" s="353"/>
      <c r="F4" s="354"/>
      <c r="G4" s="28" t="s">
        <v>122</v>
      </c>
      <c r="H4" s="29" t="s">
        <v>8</v>
      </c>
      <c r="I4" s="29" t="s">
        <v>119</v>
      </c>
      <c r="J4" s="29" t="s">
        <v>78</v>
      </c>
      <c r="K4" s="29" t="s">
        <v>79</v>
      </c>
      <c r="L4" s="29" t="s">
        <v>120</v>
      </c>
      <c r="M4" s="29" t="s">
        <v>315</v>
      </c>
      <c r="N4" s="29" t="s">
        <v>80</v>
      </c>
      <c r="O4" s="17"/>
    </row>
    <row r="5" spans="1:15" ht="20.25" x14ac:dyDescent="0.3">
      <c r="A5" s="311"/>
      <c r="B5" s="302"/>
      <c r="C5" s="303"/>
      <c r="D5" s="30" t="s">
        <v>76</v>
      </c>
      <c r="E5" s="30" t="s">
        <v>77</v>
      </c>
      <c r="F5" s="31" t="s">
        <v>153</v>
      </c>
      <c r="G5" s="306"/>
      <c r="H5" s="307"/>
      <c r="I5" s="307"/>
      <c r="J5" s="307"/>
      <c r="K5" s="307"/>
      <c r="L5" s="307"/>
      <c r="M5" s="307"/>
      <c r="N5" s="308"/>
      <c r="O5" s="17"/>
    </row>
    <row r="6" spans="1:15" ht="20.25" x14ac:dyDescent="0.3">
      <c r="A6" s="311"/>
      <c r="B6" s="304"/>
      <c r="C6" s="305"/>
      <c r="D6" s="32">
        <v>9</v>
      </c>
      <c r="E6" s="32">
        <v>291</v>
      </c>
      <c r="F6" s="32">
        <v>14</v>
      </c>
      <c r="G6" s="33">
        <v>44013</v>
      </c>
      <c r="H6" s="32">
        <v>0</v>
      </c>
      <c r="I6" s="34">
        <v>0</v>
      </c>
      <c r="J6" s="34">
        <v>0</v>
      </c>
      <c r="K6" s="34">
        <v>0</v>
      </c>
      <c r="L6" s="34">
        <v>291</v>
      </c>
      <c r="M6" s="34">
        <v>0</v>
      </c>
      <c r="N6" s="35">
        <v>278</v>
      </c>
      <c r="O6" s="17"/>
    </row>
    <row r="7" spans="1:15" ht="20.25" x14ac:dyDescent="0.3">
      <c r="A7" s="311"/>
      <c r="B7" s="289" t="s">
        <v>154</v>
      </c>
      <c r="C7" s="290"/>
      <c r="D7" s="290"/>
      <c r="E7" s="290"/>
      <c r="F7" s="290"/>
      <c r="G7" s="291"/>
      <c r="H7" s="292" t="s">
        <v>5</v>
      </c>
      <c r="I7" s="293"/>
      <c r="J7" s="293"/>
      <c r="K7" s="294"/>
      <c r="L7" s="36">
        <f>L6</f>
        <v>291</v>
      </c>
      <c r="M7" s="36">
        <v>0</v>
      </c>
      <c r="N7" s="37">
        <f>N6</f>
        <v>278</v>
      </c>
      <c r="O7" s="17"/>
    </row>
    <row r="8" spans="1:15" ht="20.25" x14ac:dyDescent="0.3">
      <c r="A8" s="318"/>
      <c r="B8" s="289"/>
      <c r="C8" s="290"/>
      <c r="D8" s="290"/>
      <c r="E8" s="290"/>
      <c r="F8" s="290"/>
      <c r="G8" s="290"/>
      <c r="H8" s="290"/>
      <c r="I8" s="290"/>
      <c r="J8" s="290"/>
      <c r="K8" s="290"/>
      <c r="L8" s="291"/>
      <c r="M8" s="38"/>
      <c r="N8" s="39"/>
      <c r="O8" s="17"/>
    </row>
    <row r="9" spans="1:15" ht="20.25" x14ac:dyDescent="0.3">
      <c r="A9" s="288"/>
      <c r="B9" s="288"/>
      <c r="C9" s="288"/>
      <c r="D9" s="288"/>
      <c r="E9" s="288"/>
      <c r="F9" s="288"/>
      <c r="G9" s="288"/>
      <c r="H9" s="288"/>
      <c r="I9" s="288"/>
      <c r="J9" s="288"/>
      <c r="K9" s="288"/>
      <c r="L9" s="288"/>
      <c r="M9" s="288"/>
      <c r="N9" s="288"/>
      <c r="O9" s="17"/>
    </row>
    <row r="10" spans="1:15" ht="20.25" x14ac:dyDescent="0.3">
      <c r="A10" s="29" t="s">
        <v>116</v>
      </c>
      <c r="B10" s="29"/>
      <c r="C10" s="29"/>
      <c r="D10" s="309" t="s">
        <v>117</v>
      </c>
      <c r="E10" s="309"/>
      <c r="F10" s="309"/>
      <c r="G10" s="40" t="s">
        <v>118</v>
      </c>
      <c r="H10" s="29" t="s">
        <v>8</v>
      </c>
      <c r="I10" s="29" t="s">
        <v>119</v>
      </c>
      <c r="J10" s="29" t="s">
        <v>78</v>
      </c>
      <c r="K10" s="29" t="s">
        <v>79</v>
      </c>
      <c r="L10" s="29" t="s">
        <v>120</v>
      </c>
      <c r="M10" s="29" t="s">
        <v>315</v>
      </c>
      <c r="N10" s="29" t="s">
        <v>80</v>
      </c>
      <c r="O10" s="17"/>
    </row>
    <row r="11" spans="1:15" ht="20.25" x14ac:dyDescent="0.3">
      <c r="A11" s="310">
        <v>44013</v>
      </c>
      <c r="B11" s="41" t="s">
        <v>151</v>
      </c>
      <c r="C11" s="30" t="s">
        <v>152</v>
      </c>
      <c r="D11" s="30" t="s">
        <v>76</v>
      </c>
      <c r="E11" s="30" t="s">
        <v>77</v>
      </c>
      <c r="F11" s="31" t="s">
        <v>153</v>
      </c>
      <c r="G11" s="288"/>
      <c r="H11" s="288"/>
      <c r="I11" s="288"/>
      <c r="J11" s="288"/>
      <c r="K11" s="288"/>
      <c r="L11" s="288"/>
      <c r="M11" s="288"/>
      <c r="N11" s="288"/>
      <c r="O11" s="17"/>
    </row>
    <row r="12" spans="1:15" ht="20.25" x14ac:dyDescent="0.3">
      <c r="A12" s="311"/>
      <c r="B12" s="321">
        <v>100</v>
      </c>
      <c r="C12" s="298">
        <v>6.5</v>
      </c>
      <c r="D12" s="312">
        <v>6.5</v>
      </c>
      <c r="E12" s="312">
        <v>1387</v>
      </c>
      <c r="F12" s="298">
        <v>32</v>
      </c>
      <c r="G12" s="310">
        <v>44013</v>
      </c>
      <c r="H12" s="312">
        <v>0</v>
      </c>
      <c r="I12" s="298">
        <v>0</v>
      </c>
      <c r="J12" s="298">
        <v>0</v>
      </c>
      <c r="K12" s="298">
        <v>0</v>
      </c>
      <c r="L12" s="298">
        <v>1437</v>
      </c>
      <c r="M12" s="298">
        <f>L12-C12-F12</f>
        <v>1398.5</v>
      </c>
      <c r="N12" s="34">
        <v>1373</v>
      </c>
      <c r="O12" s="17"/>
    </row>
    <row r="13" spans="1:15" ht="20.25" x14ac:dyDescent="0.3">
      <c r="A13" s="311"/>
      <c r="B13" s="322"/>
      <c r="C13" s="299"/>
      <c r="D13" s="313"/>
      <c r="E13" s="313"/>
      <c r="F13" s="299"/>
      <c r="G13" s="311"/>
      <c r="H13" s="313"/>
      <c r="I13" s="299"/>
      <c r="J13" s="299"/>
      <c r="K13" s="299"/>
      <c r="L13" s="299"/>
      <c r="M13" s="299"/>
      <c r="N13" s="34">
        <v>10</v>
      </c>
      <c r="O13" s="17"/>
    </row>
    <row r="14" spans="1:15" ht="20.25" x14ac:dyDescent="0.3">
      <c r="A14" s="311"/>
      <c r="B14" s="323"/>
      <c r="C14" s="300"/>
      <c r="D14" s="314"/>
      <c r="E14" s="314"/>
      <c r="F14" s="300"/>
      <c r="G14" s="318"/>
      <c r="H14" s="314"/>
      <c r="I14" s="300"/>
      <c r="J14" s="300"/>
      <c r="K14" s="300"/>
      <c r="L14" s="300"/>
      <c r="M14" s="300"/>
      <c r="N14" s="36">
        <f>N12+N13</f>
        <v>1383</v>
      </c>
      <c r="O14" s="21">
        <f>N14-M12</f>
        <v>-15.5</v>
      </c>
    </row>
    <row r="15" spans="1:15" ht="20.25" x14ac:dyDescent="0.3">
      <c r="A15" s="311"/>
      <c r="B15" s="42"/>
      <c r="C15" s="43"/>
      <c r="D15" s="301" t="s">
        <v>121</v>
      </c>
      <c r="E15" s="301"/>
      <c r="F15" s="301"/>
      <c r="G15" s="28" t="s">
        <v>122</v>
      </c>
      <c r="H15" s="32"/>
      <c r="I15" s="32"/>
      <c r="J15" s="32"/>
      <c r="K15" s="32"/>
      <c r="L15" s="32"/>
      <c r="M15" s="32"/>
      <c r="N15" s="32"/>
      <c r="O15" s="17"/>
    </row>
    <row r="16" spans="1:15" ht="20.25" x14ac:dyDescent="0.3">
      <c r="A16" s="311"/>
      <c r="B16" s="302"/>
      <c r="C16" s="303"/>
      <c r="D16" s="30" t="s">
        <v>76</v>
      </c>
      <c r="E16" s="30" t="s">
        <v>77</v>
      </c>
      <c r="F16" s="31" t="s">
        <v>153</v>
      </c>
      <c r="G16" s="288"/>
      <c r="H16" s="288"/>
      <c r="I16" s="288"/>
      <c r="J16" s="288"/>
      <c r="K16" s="288"/>
      <c r="L16" s="288"/>
      <c r="M16" s="288"/>
      <c r="N16" s="288"/>
      <c r="O16" s="17"/>
    </row>
    <row r="17" spans="1:15" ht="20.25" x14ac:dyDescent="0.3">
      <c r="A17" s="311"/>
      <c r="B17" s="304"/>
      <c r="C17" s="305"/>
      <c r="D17" s="32">
        <v>9</v>
      </c>
      <c r="E17" s="32">
        <v>291</v>
      </c>
      <c r="F17" s="34">
        <v>11</v>
      </c>
      <c r="G17" s="42">
        <v>44014</v>
      </c>
      <c r="H17" s="32">
        <v>0</v>
      </c>
      <c r="I17" s="34">
        <v>0</v>
      </c>
      <c r="J17" s="34">
        <v>0</v>
      </c>
      <c r="K17" s="34">
        <v>0</v>
      </c>
      <c r="L17" s="34">
        <v>291</v>
      </c>
      <c r="M17" s="34">
        <f>L17-F17</f>
        <v>280</v>
      </c>
      <c r="N17" s="36">
        <v>280</v>
      </c>
      <c r="O17" s="21">
        <f>M17-N17</f>
        <v>0</v>
      </c>
    </row>
    <row r="18" spans="1:15" ht="20.25" x14ac:dyDescent="0.3">
      <c r="A18" s="288"/>
      <c r="B18" s="288"/>
      <c r="C18" s="288"/>
      <c r="D18" s="288"/>
      <c r="E18" s="288"/>
      <c r="F18" s="288"/>
      <c r="G18" s="288"/>
      <c r="H18" s="288"/>
      <c r="I18" s="288"/>
      <c r="J18" s="288"/>
      <c r="K18" s="288"/>
      <c r="L18" s="288"/>
      <c r="M18" s="288"/>
      <c r="N18" s="288"/>
      <c r="O18" s="17"/>
    </row>
    <row r="19" spans="1:15" ht="20.25" x14ac:dyDescent="0.3">
      <c r="A19" s="29" t="s">
        <v>116</v>
      </c>
      <c r="B19" s="29"/>
      <c r="C19" s="29"/>
      <c r="D19" s="309" t="s">
        <v>117</v>
      </c>
      <c r="E19" s="309"/>
      <c r="F19" s="309"/>
      <c r="G19" s="40" t="s">
        <v>118</v>
      </c>
      <c r="H19" s="29" t="s">
        <v>8</v>
      </c>
      <c r="I19" s="29" t="s">
        <v>119</v>
      </c>
      <c r="J19" s="29" t="s">
        <v>78</v>
      </c>
      <c r="K19" s="29" t="s">
        <v>79</v>
      </c>
      <c r="L19" s="29" t="s">
        <v>120</v>
      </c>
      <c r="M19" s="29" t="s">
        <v>315</v>
      </c>
      <c r="N19" s="29" t="s">
        <v>80</v>
      </c>
      <c r="O19" s="17"/>
    </row>
    <row r="20" spans="1:15" ht="20.25" x14ac:dyDescent="0.3">
      <c r="A20" s="310">
        <v>44014</v>
      </c>
      <c r="B20" s="41" t="s">
        <v>151</v>
      </c>
      <c r="C20" s="30" t="s">
        <v>152</v>
      </c>
      <c r="D20" s="30" t="s">
        <v>76</v>
      </c>
      <c r="E20" s="30" t="s">
        <v>77</v>
      </c>
      <c r="F20" s="31" t="s">
        <v>153</v>
      </c>
      <c r="G20" s="288"/>
      <c r="H20" s="288"/>
      <c r="I20" s="288"/>
      <c r="J20" s="288"/>
      <c r="K20" s="288"/>
      <c r="L20" s="288"/>
      <c r="M20" s="288"/>
      <c r="N20" s="288"/>
      <c r="O20" s="17"/>
    </row>
    <row r="21" spans="1:15" ht="20.25" x14ac:dyDescent="0.3">
      <c r="A21" s="311"/>
      <c r="B21" s="321">
        <v>100</v>
      </c>
      <c r="C21" s="298">
        <v>4.5</v>
      </c>
      <c r="D21" s="312">
        <v>19</v>
      </c>
      <c r="E21" s="312">
        <v>1381</v>
      </c>
      <c r="F21" s="298">
        <v>28</v>
      </c>
      <c r="G21" s="310">
        <v>44014</v>
      </c>
      <c r="H21" s="312">
        <v>0</v>
      </c>
      <c r="I21" s="298">
        <v>0</v>
      </c>
      <c r="J21" s="298">
        <v>0</v>
      </c>
      <c r="K21" s="298">
        <v>0</v>
      </c>
      <c r="L21" s="298">
        <v>1431</v>
      </c>
      <c r="M21" s="298">
        <f>L21-C21-F21</f>
        <v>1398.5</v>
      </c>
      <c r="N21" s="34">
        <v>1379</v>
      </c>
      <c r="O21" s="17"/>
    </row>
    <row r="22" spans="1:15" ht="20.25" x14ac:dyDescent="0.3">
      <c r="A22" s="311"/>
      <c r="B22" s="322"/>
      <c r="C22" s="299"/>
      <c r="D22" s="313"/>
      <c r="E22" s="313"/>
      <c r="F22" s="299"/>
      <c r="G22" s="311"/>
      <c r="H22" s="313"/>
      <c r="I22" s="299"/>
      <c r="J22" s="299"/>
      <c r="K22" s="299"/>
      <c r="L22" s="299"/>
      <c r="M22" s="299"/>
      <c r="N22" s="34">
        <v>20</v>
      </c>
      <c r="O22" s="17"/>
    </row>
    <row r="23" spans="1:15" ht="20.25" x14ac:dyDescent="0.3">
      <c r="A23" s="311"/>
      <c r="B23" s="323"/>
      <c r="C23" s="300"/>
      <c r="D23" s="314"/>
      <c r="E23" s="314"/>
      <c r="F23" s="300"/>
      <c r="G23" s="318"/>
      <c r="H23" s="314"/>
      <c r="I23" s="300"/>
      <c r="J23" s="300"/>
      <c r="K23" s="300"/>
      <c r="L23" s="300"/>
      <c r="M23" s="300"/>
      <c r="N23" s="36">
        <f>N21+N22</f>
        <v>1399</v>
      </c>
      <c r="O23" s="22">
        <f>N23-M21</f>
        <v>0.5</v>
      </c>
    </row>
    <row r="24" spans="1:15" ht="20.25" x14ac:dyDescent="0.3">
      <c r="A24" s="311"/>
      <c r="B24" s="42"/>
      <c r="C24" s="43"/>
      <c r="D24" s="301" t="s">
        <v>121</v>
      </c>
      <c r="E24" s="301"/>
      <c r="F24" s="301"/>
      <c r="G24" s="28" t="s">
        <v>122</v>
      </c>
      <c r="H24" s="32"/>
      <c r="I24" s="32"/>
      <c r="J24" s="32"/>
      <c r="K24" s="32"/>
      <c r="L24" s="32"/>
      <c r="M24" s="32"/>
      <c r="N24" s="32"/>
      <c r="O24" s="17"/>
    </row>
    <row r="25" spans="1:15" ht="20.25" x14ac:dyDescent="0.3">
      <c r="A25" s="311"/>
      <c r="B25" s="302"/>
      <c r="C25" s="303"/>
      <c r="D25" s="30" t="s">
        <v>76</v>
      </c>
      <c r="E25" s="30" t="s">
        <v>77</v>
      </c>
      <c r="F25" s="31" t="s">
        <v>153</v>
      </c>
      <c r="G25" s="288"/>
      <c r="H25" s="288"/>
      <c r="I25" s="288"/>
      <c r="J25" s="288"/>
      <c r="K25" s="288"/>
      <c r="L25" s="288"/>
      <c r="M25" s="288"/>
      <c r="N25" s="288"/>
      <c r="O25" s="17"/>
    </row>
    <row r="26" spans="1:15" ht="21" x14ac:dyDescent="0.35">
      <c r="A26" s="311"/>
      <c r="B26" s="304"/>
      <c r="C26" s="305"/>
      <c r="D26" s="32">
        <v>9</v>
      </c>
      <c r="E26" s="32">
        <v>291</v>
      </c>
      <c r="F26" s="34">
        <v>15</v>
      </c>
      <c r="G26" s="42">
        <v>44015</v>
      </c>
      <c r="H26" s="32">
        <v>0</v>
      </c>
      <c r="I26" s="44">
        <v>0</v>
      </c>
      <c r="J26" s="34">
        <v>0</v>
      </c>
      <c r="K26" s="34">
        <v>0</v>
      </c>
      <c r="L26" s="34">
        <v>291</v>
      </c>
      <c r="M26" s="34">
        <f>L26-F26</f>
        <v>276</v>
      </c>
      <c r="N26" s="36">
        <v>277</v>
      </c>
      <c r="O26" s="22">
        <f>N26-M26</f>
        <v>1</v>
      </c>
    </row>
    <row r="27" spans="1:15" ht="20.25" x14ac:dyDescent="0.3">
      <c r="A27" s="288"/>
      <c r="B27" s="288"/>
      <c r="C27" s="288"/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17"/>
    </row>
    <row r="28" spans="1:15" ht="20.25" x14ac:dyDescent="0.3">
      <c r="A28" s="29" t="s">
        <v>116</v>
      </c>
      <c r="B28" s="29"/>
      <c r="C28" s="29"/>
      <c r="D28" s="309" t="s">
        <v>117</v>
      </c>
      <c r="E28" s="309"/>
      <c r="F28" s="309"/>
      <c r="G28" s="40" t="s">
        <v>118</v>
      </c>
      <c r="H28" s="29" t="s">
        <v>8</v>
      </c>
      <c r="I28" s="29" t="s">
        <v>119</v>
      </c>
      <c r="J28" s="29" t="s">
        <v>78</v>
      </c>
      <c r="K28" s="29" t="s">
        <v>79</v>
      </c>
      <c r="L28" s="29" t="s">
        <v>120</v>
      </c>
      <c r="M28" s="29" t="s">
        <v>315</v>
      </c>
      <c r="N28" s="29" t="s">
        <v>80</v>
      </c>
      <c r="O28" s="17"/>
    </row>
    <row r="29" spans="1:15" ht="20.25" x14ac:dyDescent="0.3">
      <c r="A29" s="330">
        <v>44015</v>
      </c>
      <c r="B29" s="41" t="s">
        <v>151</v>
      </c>
      <c r="C29" s="30" t="s">
        <v>152</v>
      </c>
      <c r="D29" s="30" t="s">
        <v>76</v>
      </c>
      <c r="E29" s="30" t="s">
        <v>77</v>
      </c>
      <c r="F29" s="31" t="s">
        <v>153</v>
      </c>
      <c r="G29" s="288"/>
      <c r="H29" s="288"/>
      <c r="I29" s="288"/>
      <c r="J29" s="288"/>
      <c r="K29" s="288"/>
      <c r="L29" s="288"/>
      <c r="M29" s="288"/>
      <c r="N29" s="288"/>
      <c r="O29" s="17"/>
    </row>
    <row r="30" spans="1:15" ht="20.25" x14ac:dyDescent="0.3">
      <c r="A30" s="330"/>
      <c r="B30" s="45">
        <v>100</v>
      </c>
      <c r="C30" s="46">
        <v>4</v>
      </c>
      <c r="D30" s="32">
        <v>9</v>
      </c>
      <c r="E30" s="32">
        <v>1391</v>
      </c>
      <c r="F30" s="46">
        <v>29</v>
      </c>
      <c r="G30" s="42">
        <v>44015</v>
      </c>
      <c r="H30" s="32">
        <v>0</v>
      </c>
      <c r="I30" s="34">
        <v>0</v>
      </c>
      <c r="J30" s="34">
        <v>0</v>
      </c>
      <c r="K30" s="34">
        <v>0</v>
      </c>
      <c r="L30" s="34">
        <v>1441</v>
      </c>
      <c r="M30" s="34">
        <f>L30-C30-F30</f>
        <v>1408</v>
      </c>
      <c r="N30" s="36">
        <v>1390</v>
      </c>
      <c r="O30" s="21">
        <f>N30-M30</f>
        <v>-18</v>
      </c>
    </row>
    <row r="31" spans="1:15" ht="20.25" x14ac:dyDescent="0.3">
      <c r="A31" s="330"/>
      <c r="B31" s="42"/>
      <c r="C31" s="43"/>
      <c r="D31" s="301" t="s">
        <v>121</v>
      </c>
      <c r="E31" s="301"/>
      <c r="F31" s="301"/>
      <c r="G31" s="28" t="s">
        <v>122</v>
      </c>
      <c r="H31" s="32"/>
      <c r="I31" s="32"/>
      <c r="J31" s="32"/>
      <c r="K31" s="32"/>
      <c r="L31" s="32"/>
      <c r="M31" s="32"/>
      <c r="N31" s="32"/>
      <c r="O31" s="17"/>
    </row>
    <row r="32" spans="1:15" ht="20.25" x14ac:dyDescent="0.3">
      <c r="A32" s="330"/>
      <c r="B32" s="302"/>
      <c r="C32" s="303"/>
      <c r="D32" s="30" t="s">
        <v>76</v>
      </c>
      <c r="E32" s="30" t="s">
        <v>77</v>
      </c>
      <c r="F32" s="31" t="s">
        <v>153</v>
      </c>
      <c r="G32" s="288"/>
      <c r="H32" s="288"/>
      <c r="I32" s="288"/>
      <c r="J32" s="288"/>
      <c r="K32" s="288"/>
      <c r="L32" s="288"/>
      <c r="M32" s="288"/>
      <c r="N32" s="288"/>
      <c r="O32" s="17"/>
    </row>
    <row r="33" spans="1:15" ht="20.25" x14ac:dyDescent="0.3">
      <c r="A33" s="330"/>
      <c r="B33" s="304"/>
      <c r="C33" s="305"/>
      <c r="D33" s="32">
        <v>3</v>
      </c>
      <c r="E33" s="32">
        <v>297</v>
      </c>
      <c r="F33" s="47">
        <v>9</v>
      </c>
      <c r="G33" s="42">
        <v>44018</v>
      </c>
      <c r="H33" s="32">
        <v>0</v>
      </c>
      <c r="I33" s="34">
        <v>0</v>
      </c>
      <c r="J33" s="34">
        <v>0</v>
      </c>
      <c r="K33" s="34">
        <v>0</v>
      </c>
      <c r="L33" s="34">
        <v>297</v>
      </c>
      <c r="M33" s="34">
        <f>L33-F33</f>
        <v>288</v>
      </c>
      <c r="N33" s="36">
        <v>287</v>
      </c>
      <c r="O33" s="21">
        <f>N33-M33</f>
        <v>-1</v>
      </c>
    </row>
    <row r="34" spans="1:15" ht="20.25" x14ac:dyDescent="0.3">
      <c r="A34" s="289" t="s">
        <v>316</v>
      </c>
      <c r="B34" s="290"/>
      <c r="C34" s="290"/>
      <c r="D34" s="290"/>
      <c r="E34" s="290"/>
      <c r="F34" s="290"/>
      <c r="G34" s="291"/>
      <c r="H34" s="292" t="s">
        <v>5</v>
      </c>
      <c r="I34" s="293"/>
      <c r="J34" s="293"/>
      <c r="K34" s="294"/>
      <c r="L34" s="36">
        <f>L12+L17+L21+L26+L30+L33</f>
        <v>5188</v>
      </c>
      <c r="M34" s="36">
        <f>M12+M17+M21+M26+M30+M33</f>
        <v>5049</v>
      </c>
      <c r="N34" s="37">
        <f>N14+N17+N23+N26+N30+N33</f>
        <v>5016</v>
      </c>
      <c r="O34" s="23">
        <f>O33+O30+O14</f>
        <v>-34.5</v>
      </c>
    </row>
    <row r="35" spans="1:15" ht="20.25" x14ac:dyDescent="0.3">
      <c r="A35" s="288"/>
      <c r="B35" s="288"/>
      <c r="C35" s="288"/>
      <c r="D35" s="288"/>
      <c r="E35" s="288"/>
      <c r="F35" s="288"/>
      <c r="G35" s="288"/>
      <c r="H35" s="288"/>
      <c r="I35" s="288"/>
      <c r="J35" s="288"/>
      <c r="K35" s="288"/>
      <c r="L35" s="288"/>
      <c r="M35" s="288"/>
      <c r="N35" s="288"/>
      <c r="O35" s="24">
        <f>O26+O23</f>
        <v>1.5</v>
      </c>
    </row>
    <row r="36" spans="1:15" ht="20.25" x14ac:dyDescent="0.3">
      <c r="A36" s="29" t="s">
        <v>116</v>
      </c>
      <c r="B36" s="29"/>
      <c r="C36" s="29"/>
      <c r="D36" s="309" t="s">
        <v>117</v>
      </c>
      <c r="E36" s="309"/>
      <c r="F36" s="309"/>
      <c r="G36" s="40" t="s">
        <v>118</v>
      </c>
      <c r="H36" s="29" t="s">
        <v>8</v>
      </c>
      <c r="I36" s="29" t="s">
        <v>119</v>
      </c>
      <c r="J36" s="29" t="s">
        <v>78</v>
      </c>
      <c r="K36" s="29" t="s">
        <v>79</v>
      </c>
      <c r="L36" s="29" t="s">
        <v>120</v>
      </c>
      <c r="M36" s="29" t="s">
        <v>315</v>
      </c>
      <c r="N36" s="29" t="s">
        <v>80</v>
      </c>
      <c r="O36" s="17"/>
    </row>
    <row r="37" spans="1:15" ht="20.25" x14ac:dyDescent="0.3">
      <c r="A37" s="310">
        <v>44016</v>
      </c>
      <c r="B37" s="41" t="s">
        <v>151</v>
      </c>
      <c r="C37" s="30" t="s">
        <v>152</v>
      </c>
      <c r="D37" s="30" t="s">
        <v>76</v>
      </c>
      <c r="E37" s="30" t="s">
        <v>77</v>
      </c>
      <c r="F37" s="31" t="s">
        <v>153</v>
      </c>
      <c r="G37" s="288"/>
      <c r="H37" s="288"/>
      <c r="I37" s="288"/>
      <c r="J37" s="288"/>
      <c r="K37" s="288"/>
      <c r="L37" s="288"/>
      <c r="M37" s="288"/>
      <c r="N37" s="288"/>
      <c r="O37" s="17"/>
    </row>
    <row r="38" spans="1:15" ht="20.25" x14ac:dyDescent="0.3">
      <c r="A38" s="311"/>
      <c r="B38" s="45">
        <v>100</v>
      </c>
      <c r="C38" s="32">
        <v>2.5</v>
      </c>
      <c r="D38" s="46">
        <v>3</v>
      </c>
      <c r="E38" s="32">
        <v>1098</v>
      </c>
      <c r="F38" s="46">
        <v>28</v>
      </c>
      <c r="G38" s="42">
        <v>44018</v>
      </c>
      <c r="H38" s="32">
        <v>0</v>
      </c>
      <c r="I38" s="34">
        <v>0</v>
      </c>
      <c r="J38" s="34">
        <v>0</v>
      </c>
      <c r="K38" s="34">
        <v>0</v>
      </c>
      <c r="L38" s="34">
        <v>1148</v>
      </c>
      <c r="M38" s="34">
        <f>L38-D38-F38</f>
        <v>1117</v>
      </c>
      <c r="N38" s="36">
        <v>1113</v>
      </c>
      <c r="O38" s="21">
        <f>N38-M38</f>
        <v>-4</v>
      </c>
    </row>
    <row r="39" spans="1:15" ht="20.25" x14ac:dyDescent="0.3">
      <c r="A39" s="311"/>
      <c r="B39" s="42"/>
      <c r="C39" s="43"/>
      <c r="D39" s="301" t="s">
        <v>121</v>
      </c>
      <c r="E39" s="301"/>
      <c r="F39" s="301"/>
      <c r="G39" s="28" t="s">
        <v>122</v>
      </c>
      <c r="H39" s="32"/>
      <c r="I39" s="32"/>
      <c r="J39" s="32"/>
      <c r="K39" s="32"/>
      <c r="L39" s="32"/>
      <c r="M39" s="32"/>
      <c r="N39" s="32"/>
      <c r="O39" s="17"/>
    </row>
    <row r="40" spans="1:15" ht="20.25" x14ac:dyDescent="0.3">
      <c r="A40" s="311"/>
      <c r="B40" s="302"/>
      <c r="C40" s="303"/>
      <c r="D40" s="30" t="s">
        <v>76</v>
      </c>
      <c r="E40" s="30" t="s">
        <v>77</v>
      </c>
      <c r="F40" s="31" t="s">
        <v>153</v>
      </c>
      <c r="G40" s="288"/>
      <c r="H40" s="288"/>
      <c r="I40" s="288"/>
      <c r="J40" s="288"/>
      <c r="K40" s="288"/>
      <c r="L40" s="288"/>
      <c r="M40" s="288"/>
      <c r="N40" s="288"/>
      <c r="O40" s="17"/>
    </row>
    <row r="41" spans="1:15" ht="20.25" x14ac:dyDescent="0.3">
      <c r="A41" s="311"/>
      <c r="B41" s="304"/>
      <c r="C41" s="305"/>
      <c r="D41" s="312">
        <v>2</v>
      </c>
      <c r="E41" s="312">
        <v>298</v>
      </c>
      <c r="F41" s="315">
        <v>8</v>
      </c>
      <c r="G41" s="310">
        <v>44018</v>
      </c>
      <c r="H41" s="312">
        <v>0</v>
      </c>
      <c r="I41" s="298">
        <v>0</v>
      </c>
      <c r="J41" s="298">
        <v>0</v>
      </c>
      <c r="K41" s="298">
        <v>0</v>
      </c>
      <c r="L41" s="298">
        <v>298</v>
      </c>
      <c r="M41" s="298">
        <f>L41-F41</f>
        <v>290</v>
      </c>
      <c r="N41" s="34">
        <v>270</v>
      </c>
      <c r="O41" s="17"/>
    </row>
    <row r="42" spans="1:15" ht="20.25" x14ac:dyDescent="0.3">
      <c r="A42" s="311"/>
      <c r="B42" s="304"/>
      <c r="C42" s="305"/>
      <c r="D42" s="313"/>
      <c r="E42" s="313"/>
      <c r="F42" s="316"/>
      <c r="G42" s="311"/>
      <c r="H42" s="313"/>
      <c r="I42" s="299"/>
      <c r="J42" s="299"/>
      <c r="K42" s="299"/>
      <c r="L42" s="299"/>
      <c r="M42" s="299"/>
      <c r="N42" s="34">
        <v>20</v>
      </c>
      <c r="O42" s="17"/>
    </row>
    <row r="43" spans="1:15" ht="20.25" x14ac:dyDescent="0.3">
      <c r="A43" s="318"/>
      <c r="B43" s="319"/>
      <c r="C43" s="320"/>
      <c r="D43" s="314"/>
      <c r="E43" s="314"/>
      <c r="F43" s="317"/>
      <c r="G43" s="318"/>
      <c r="H43" s="314"/>
      <c r="I43" s="300"/>
      <c r="J43" s="300"/>
      <c r="K43" s="300"/>
      <c r="L43" s="300"/>
      <c r="M43" s="300"/>
      <c r="N43" s="36">
        <f>N41+N42</f>
        <v>290</v>
      </c>
      <c r="O43" s="22">
        <f>N43-M41</f>
        <v>0</v>
      </c>
    </row>
    <row r="44" spans="1:15" ht="20.25" x14ac:dyDescent="0.3">
      <c r="A44" s="288"/>
      <c r="B44" s="288"/>
      <c r="C44" s="288"/>
      <c r="D44" s="288"/>
      <c r="E44" s="288"/>
      <c r="F44" s="288"/>
      <c r="G44" s="288"/>
      <c r="H44" s="288"/>
      <c r="I44" s="288"/>
      <c r="J44" s="288"/>
      <c r="K44" s="288"/>
      <c r="L44" s="288"/>
      <c r="M44" s="288"/>
      <c r="N44" s="288"/>
      <c r="O44" s="17"/>
    </row>
    <row r="45" spans="1:15" ht="20.25" x14ac:dyDescent="0.3">
      <c r="A45" s="29" t="s">
        <v>116</v>
      </c>
      <c r="B45" s="29"/>
      <c r="C45" s="29"/>
      <c r="D45" s="309" t="s">
        <v>117</v>
      </c>
      <c r="E45" s="309"/>
      <c r="F45" s="309"/>
      <c r="G45" s="40" t="s">
        <v>118</v>
      </c>
      <c r="H45" s="29" t="s">
        <v>8</v>
      </c>
      <c r="I45" s="29" t="s">
        <v>119</v>
      </c>
      <c r="J45" s="29" t="s">
        <v>78</v>
      </c>
      <c r="K45" s="29" t="s">
        <v>79</v>
      </c>
      <c r="L45" s="29" t="s">
        <v>120</v>
      </c>
      <c r="M45" s="29" t="s">
        <v>315</v>
      </c>
      <c r="N45" s="29" t="s">
        <v>80</v>
      </c>
      <c r="O45" s="17"/>
    </row>
    <row r="46" spans="1:15" ht="20.25" x14ac:dyDescent="0.3">
      <c r="A46" s="330">
        <v>44017</v>
      </c>
      <c r="B46" s="41" t="s">
        <v>151</v>
      </c>
      <c r="C46" s="30" t="s">
        <v>152</v>
      </c>
      <c r="D46" s="30" t="s">
        <v>76</v>
      </c>
      <c r="E46" s="30" t="s">
        <v>77</v>
      </c>
      <c r="F46" s="31" t="s">
        <v>153</v>
      </c>
      <c r="G46" s="288"/>
      <c r="H46" s="288"/>
      <c r="I46" s="288"/>
      <c r="J46" s="288"/>
      <c r="K46" s="288"/>
      <c r="L46" s="288"/>
      <c r="M46" s="288"/>
      <c r="N46" s="288"/>
      <c r="O46" s="17"/>
    </row>
    <row r="47" spans="1:15" ht="20.25" x14ac:dyDescent="0.3">
      <c r="A47" s="330"/>
      <c r="B47" s="45">
        <v>50</v>
      </c>
      <c r="C47" s="46">
        <v>2</v>
      </c>
      <c r="D47" s="32">
        <v>6</v>
      </c>
      <c r="E47" s="32">
        <v>794</v>
      </c>
      <c r="F47" s="46">
        <v>23</v>
      </c>
      <c r="G47" s="42">
        <v>44018</v>
      </c>
      <c r="H47" s="32">
        <v>0</v>
      </c>
      <c r="I47" s="34">
        <v>0</v>
      </c>
      <c r="J47" s="34">
        <v>0</v>
      </c>
      <c r="K47" s="34">
        <v>0</v>
      </c>
      <c r="L47" s="34">
        <v>819</v>
      </c>
      <c r="M47" s="34">
        <f>L47-C47-F47</f>
        <v>794</v>
      </c>
      <c r="N47" s="36">
        <v>794</v>
      </c>
      <c r="O47" s="22">
        <f>N47-M47</f>
        <v>0</v>
      </c>
    </row>
    <row r="48" spans="1:15" ht="20.25" x14ac:dyDescent="0.3">
      <c r="A48" s="330"/>
      <c r="B48" s="42"/>
      <c r="C48" s="43"/>
      <c r="D48" s="301" t="s">
        <v>121</v>
      </c>
      <c r="E48" s="301"/>
      <c r="F48" s="301"/>
      <c r="G48" s="28" t="s">
        <v>122</v>
      </c>
      <c r="H48" s="32"/>
      <c r="I48" s="32"/>
      <c r="J48" s="32"/>
      <c r="K48" s="32"/>
      <c r="L48" s="32"/>
      <c r="M48" s="32"/>
      <c r="N48" s="32"/>
      <c r="O48" s="17"/>
    </row>
    <row r="49" spans="1:15" ht="20.25" x14ac:dyDescent="0.3">
      <c r="A49" s="330"/>
      <c r="B49" s="302"/>
      <c r="C49" s="303"/>
      <c r="D49" s="30" t="s">
        <v>76</v>
      </c>
      <c r="E49" s="30" t="s">
        <v>77</v>
      </c>
      <c r="F49" s="31" t="s">
        <v>153</v>
      </c>
      <c r="G49" s="288"/>
      <c r="H49" s="288"/>
      <c r="I49" s="288"/>
      <c r="J49" s="288"/>
      <c r="K49" s="288"/>
      <c r="L49" s="288"/>
      <c r="M49" s="288"/>
      <c r="N49" s="288"/>
      <c r="O49" s="17"/>
    </row>
    <row r="50" spans="1:15" ht="20.25" x14ac:dyDescent="0.3">
      <c r="A50" s="330"/>
      <c r="B50" s="304"/>
      <c r="C50" s="305"/>
      <c r="D50" s="32">
        <v>3</v>
      </c>
      <c r="E50" s="32">
        <v>198</v>
      </c>
      <c r="F50" s="46">
        <v>12</v>
      </c>
      <c r="G50" s="42">
        <v>44018</v>
      </c>
      <c r="H50" s="32">
        <v>0</v>
      </c>
      <c r="I50" s="34">
        <v>0</v>
      </c>
      <c r="J50" s="34">
        <v>0</v>
      </c>
      <c r="K50" s="34">
        <v>0</v>
      </c>
      <c r="L50" s="34">
        <v>198</v>
      </c>
      <c r="M50" s="34">
        <f>L50-F50</f>
        <v>186</v>
      </c>
      <c r="N50" s="36">
        <v>184</v>
      </c>
      <c r="O50" s="21">
        <f>N50-M50</f>
        <v>-2</v>
      </c>
    </row>
    <row r="51" spans="1:15" ht="20.25" x14ac:dyDescent="0.3">
      <c r="A51" s="289" t="s">
        <v>317</v>
      </c>
      <c r="B51" s="290"/>
      <c r="C51" s="290"/>
      <c r="D51" s="290"/>
      <c r="E51" s="290"/>
      <c r="F51" s="290"/>
      <c r="G51" s="291"/>
      <c r="H51" s="292" t="s">
        <v>5</v>
      </c>
      <c r="I51" s="293"/>
      <c r="J51" s="293"/>
      <c r="K51" s="294"/>
      <c r="L51" s="36">
        <f>L38+L41+L47+L50</f>
        <v>2463</v>
      </c>
      <c r="M51" s="36">
        <f>M38+M41+M47+M50</f>
        <v>2387</v>
      </c>
      <c r="N51" s="37">
        <f>N38+N43+N47+N50</f>
        <v>2381</v>
      </c>
      <c r="O51" s="17"/>
    </row>
    <row r="52" spans="1:15" ht="20.25" x14ac:dyDescent="0.3">
      <c r="A52" s="288"/>
      <c r="B52" s="288"/>
      <c r="C52" s="288"/>
      <c r="D52" s="288"/>
      <c r="E52" s="288"/>
      <c r="F52" s="288"/>
      <c r="G52" s="288"/>
      <c r="H52" s="288"/>
      <c r="I52" s="288"/>
      <c r="J52" s="288"/>
      <c r="K52" s="288"/>
      <c r="L52" s="288"/>
      <c r="M52" s="288"/>
      <c r="N52" s="288"/>
      <c r="O52" s="17"/>
    </row>
    <row r="53" spans="1:15" ht="20.25" x14ac:dyDescent="0.3">
      <c r="A53" s="29" t="s">
        <v>116</v>
      </c>
      <c r="B53" s="29"/>
      <c r="C53" s="29"/>
      <c r="D53" s="309" t="s">
        <v>117</v>
      </c>
      <c r="E53" s="309"/>
      <c r="F53" s="309"/>
      <c r="G53" s="40" t="s">
        <v>118</v>
      </c>
      <c r="H53" s="29" t="s">
        <v>8</v>
      </c>
      <c r="I53" s="29" t="s">
        <v>119</v>
      </c>
      <c r="J53" s="29" t="s">
        <v>78</v>
      </c>
      <c r="K53" s="29" t="s">
        <v>79</v>
      </c>
      <c r="L53" s="29" t="s">
        <v>120</v>
      </c>
      <c r="M53" s="29" t="s">
        <v>315</v>
      </c>
      <c r="N53" s="29" t="s">
        <v>80</v>
      </c>
      <c r="O53" s="17"/>
    </row>
    <row r="54" spans="1:15" ht="20.25" x14ac:dyDescent="0.3">
      <c r="A54" s="330">
        <v>44018</v>
      </c>
      <c r="B54" s="41" t="s">
        <v>151</v>
      </c>
      <c r="C54" s="30" t="s">
        <v>152</v>
      </c>
      <c r="D54" s="30" t="s">
        <v>76</v>
      </c>
      <c r="E54" s="30" t="s">
        <v>77</v>
      </c>
      <c r="F54" s="31" t="s">
        <v>153</v>
      </c>
      <c r="G54" s="288"/>
      <c r="H54" s="288"/>
      <c r="I54" s="288"/>
      <c r="J54" s="288"/>
      <c r="K54" s="288"/>
      <c r="L54" s="288"/>
      <c r="M54" s="288"/>
      <c r="N54" s="288"/>
      <c r="O54" s="17"/>
    </row>
    <row r="55" spans="1:15" ht="20.25" x14ac:dyDescent="0.3">
      <c r="A55" s="330"/>
      <c r="B55" s="45">
        <v>100</v>
      </c>
      <c r="C55" s="46">
        <v>5.5</v>
      </c>
      <c r="D55" s="32">
        <v>19</v>
      </c>
      <c r="E55" s="32">
        <v>1381</v>
      </c>
      <c r="F55" s="46">
        <v>28</v>
      </c>
      <c r="G55" s="42">
        <v>44018</v>
      </c>
      <c r="H55" s="32">
        <v>0</v>
      </c>
      <c r="I55" s="34">
        <v>0</v>
      </c>
      <c r="J55" s="34">
        <v>0</v>
      </c>
      <c r="K55" s="34">
        <v>0</v>
      </c>
      <c r="L55" s="34">
        <v>1431</v>
      </c>
      <c r="M55" s="34">
        <f>L55-C55-F55</f>
        <v>1397.5</v>
      </c>
      <c r="N55" s="36">
        <v>1399</v>
      </c>
      <c r="O55" s="22">
        <f>N55-M55</f>
        <v>1.5</v>
      </c>
    </row>
    <row r="56" spans="1:15" ht="20.25" x14ac:dyDescent="0.3">
      <c r="A56" s="330"/>
      <c r="B56" s="42"/>
      <c r="C56" s="43"/>
      <c r="D56" s="301" t="s">
        <v>121</v>
      </c>
      <c r="E56" s="301"/>
      <c r="F56" s="301"/>
      <c r="G56" s="28" t="s">
        <v>122</v>
      </c>
      <c r="H56" s="32"/>
      <c r="I56" s="32"/>
      <c r="J56" s="32"/>
      <c r="K56" s="32"/>
      <c r="L56" s="32"/>
      <c r="M56" s="32"/>
      <c r="N56" s="32"/>
      <c r="O56" s="17"/>
    </row>
    <row r="57" spans="1:15" ht="20.25" x14ac:dyDescent="0.3">
      <c r="A57" s="330"/>
      <c r="B57" s="302"/>
      <c r="C57" s="303"/>
      <c r="D57" s="30" t="s">
        <v>76</v>
      </c>
      <c r="E57" s="30" t="s">
        <v>77</v>
      </c>
      <c r="F57" s="31" t="s">
        <v>153</v>
      </c>
      <c r="G57" s="288"/>
      <c r="H57" s="288"/>
      <c r="I57" s="288"/>
      <c r="J57" s="288"/>
      <c r="K57" s="288"/>
      <c r="L57" s="288"/>
      <c r="M57" s="288"/>
      <c r="N57" s="288"/>
      <c r="O57" s="17"/>
    </row>
    <row r="58" spans="1:15" ht="20.25" x14ac:dyDescent="0.3">
      <c r="A58" s="330"/>
      <c r="B58" s="304"/>
      <c r="C58" s="305"/>
      <c r="D58" s="312">
        <v>2</v>
      </c>
      <c r="E58" s="312">
        <v>298</v>
      </c>
      <c r="F58" s="315">
        <v>21</v>
      </c>
      <c r="G58" s="310">
        <v>44019</v>
      </c>
      <c r="H58" s="312">
        <v>0</v>
      </c>
      <c r="I58" s="298">
        <v>0</v>
      </c>
      <c r="J58" s="298">
        <v>0</v>
      </c>
      <c r="K58" s="298">
        <v>0</v>
      </c>
      <c r="L58" s="298">
        <v>298</v>
      </c>
      <c r="M58" s="298">
        <f>L58-F58</f>
        <v>277</v>
      </c>
      <c r="N58" s="34">
        <v>257</v>
      </c>
      <c r="O58" s="17"/>
    </row>
    <row r="59" spans="1:15" ht="20.25" x14ac:dyDescent="0.3">
      <c r="A59" s="330"/>
      <c r="B59" s="304"/>
      <c r="C59" s="305"/>
      <c r="D59" s="313"/>
      <c r="E59" s="313"/>
      <c r="F59" s="316"/>
      <c r="G59" s="311"/>
      <c r="H59" s="313"/>
      <c r="I59" s="299"/>
      <c r="J59" s="299"/>
      <c r="K59" s="299"/>
      <c r="L59" s="299"/>
      <c r="M59" s="299"/>
      <c r="N59" s="34">
        <v>20</v>
      </c>
      <c r="O59" s="17"/>
    </row>
    <row r="60" spans="1:15" ht="20.25" x14ac:dyDescent="0.3">
      <c r="A60" s="330"/>
      <c r="B60" s="304"/>
      <c r="C60" s="305"/>
      <c r="D60" s="314"/>
      <c r="E60" s="314"/>
      <c r="F60" s="317"/>
      <c r="G60" s="318"/>
      <c r="H60" s="314"/>
      <c r="I60" s="300"/>
      <c r="J60" s="300"/>
      <c r="K60" s="300"/>
      <c r="L60" s="300"/>
      <c r="M60" s="300"/>
      <c r="N60" s="36">
        <f>N58+N59</f>
        <v>277</v>
      </c>
      <c r="O60" s="22">
        <f>N60-M58</f>
        <v>0</v>
      </c>
    </row>
    <row r="61" spans="1:15" ht="20.25" x14ac:dyDescent="0.3">
      <c r="A61" s="288"/>
      <c r="B61" s="288"/>
      <c r="C61" s="288"/>
      <c r="D61" s="288"/>
      <c r="E61" s="288"/>
      <c r="F61" s="288"/>
      <c r="G61" s="288"/>
      <c r="H61" s="288"/>
      <c r="I61" s="288"/>
      <c r="J61" s="288"/>
      <c r="K61" s="288"/>
      <c r="L61" s="288"/>
      <c r="M61" s="288"/>
      <c r="N61" s="288"/>
      <c r="O61" s="17"/>
    </row>
    <row r="62" spans="1:15" ht="20.25" x14ac:dyDescent="0.3">
      <c r="A62" s="29" t="s">
        <v>116</v>
      </c>
      <c r="B62" s="29"/>
      <c r="C62" s="29"/>
      <c r="D62" s="309" t="s">
        <v>117</v>
      </c>
      <c r="E62" s="309"/>
      <c r="F62" s="309"/>
      <c r="G62" s="40" t="s">
        <v>118</v>
      </c>
      <c r="H62" s="29" t="s">
        <v>8</v>
      </c>
      <c r="I62" s="29" t="s">
        <v>119</v>
      </c>
      <c r="J62" s="29" t="s">
        <v>78</v>
      </c>
      <c r="K62" s="29" t="s">
        <v>79</v>
      </c>
      <c r="L62" s="29" t="s">
        <v>120</v>
      </c>
      <c r="M62" s="29" t="s">
        <v>315</v>
      </c>
      <c r="N62" s="29" t="s">
        <v>80</v>
      </c>
      <c r="O62" s="17"/>
    </row>
    <row r="63" spans="1:15" ht="20.25" x14ac:dyDescent="0.3">
      <c r="A63" s="330">
        <v>44019</v>
      </c>
      <c r="B63" s="41" t="s">
        <v>151</v>
      </c>
      <c r="C63" s="30" t="s">
        <v>152</v>
      </c>
      <c r="D63" s="30" t="s">
        <v>76</v>
      </c>
      <c r="E63" s="30" t="s">
        <v>77</v>
      </c>
      <c r="F63" s="31" t="s">
        <v>153</v>
      </c>
      <c r="G63" s="288"/>
      <c r="H63" s="288"/>
      <c r="I63" s="288"/>
      <c r="J63" s="288"/>
      <c r="K63" s="288"/>
      <c r="L63" s="288"/>
      <c r="M63" s="288"/>
      <c r="N63" s="288"/>
      <c r="O63" s="17"/>
    </row>
    <row r="64" spans="1:15" ht="20.25" x14ac:dyDescent="0.3">
      <c r="A64" s="330"/>
      <c r="B64" s="321">
        <v>100</v>
      </c>
      <c r="C64" s="315">
        <v>2.5</v>
      </c>
      <c r="D64" s="312">
        <v>9</v>
      </c>
      <c r="E64" s="312">
        <v>1391</v>
      </c>
      <c r="F64" s="315">
        <v>27</v>
      </c>
      <c r="G64" s="310">
        <v>44019</v>
      </c>
      <c r="H64" s="312">
        <v>0</v>
      </c>
      <c r="I64" s="298">
        <v>0</v>
      </c>
      <c r="J64" s="298">
        <v>0</v>
      </c>
      <c r="K64" s="298">
        <v>0</v>
      </c>
      <c r="L64" s="298">
        <v>1441</v>
      </c>
      <c r="M64" s="298">
        <f>L64-C64-F64</f>
        <v>1411.5</v>
      </c>
      <c r="N64" s="34">
        <v>1372</v>
      </c>
      <c r="O64" s="17"/>
    </row>
    <row r="65" spans="1:15" ht="20.25" x14ac:dyDescent="0.3">
      <c r="A65" s="330"/>
      <c r="B65" s="322"/>
      <c r="C65" s="316"/>
      <c r="D65" s="313"/>
      <c r="E65" s="313"/>
      <c r="F65" s="316"/>
      <c r="G65" s="311"/>
      <c r="H65" s="313"/>
      <c r="I65" s="299"/>
      <c r="J65" s="299"/>
      <c r="K65" s="299"/>
      <c r="L65" s="299"/>
      <c r="M65" s="299"/>
      <c r="N65" s="34">
        <v>20</v>
      </c>
      <c r="O65" s="17"/>
    </row>
    <row r="66" spans="1:15" ht="20.25" x14ac:dyDescent="0.3">
      <c r="A66" s="330"/>
      <c r="B66" s="323"/>
      <c r="C66" s="317"/>
      <c r="D66" s="314"/>
      <c r="E66" s="314"/>
      <c r="F66" s="317"/>
      <c r="G66" s="318"/>
      <c r="H66" s="314"/>
      <c r="I66" s="300"/>
      <c r="J66" s="300"/>
      <c r="K66" s="300"/>
      <c r="L66" s="300"/>
      <c r="M66" s="300"/>
      <c r="N66" s="36">
        <f>N64+N65</f>
        <v>1392</v>
      </c>
      <c r="O66" s="21">
        <f>N66-M64</f>
        <v>-19.5</v>
      </c>
    </row>
    <row r="67" spans="1:15" ht="20.25" x14ac:dyDescent="0.3">
      <c r="A67" s="330"/>
      <c r="B67" s="42"/>
      <c r="C67" s="43"/>
      <c r="D67" s="301" t="s">
        <v>121</v>
      </c>
      <c r="E67" s="301"/>
      <c r="F67" s="301"/>
      <c r="G67" s="28" t="s">
        <v>122</v>
      </c>
      <c r="H67" s="32"/>
      <c r="I67" s="32"/>
      <c r="J67" s="32"/>
      <c r="K67" s="32"/>
      <c r="L67" s="32"/>
      <c r="M67" s="32"/>
      <c r="N67" s="32"/>
      <c r="O67" s="17"/>
    </row>
    <row r="68" spans="1:15" ht="20.25" x14ac:dyDescent="0.3">
      <c r="A68" s="330"/>
      <c r="B68" s="302"/>
      <c r="C68" s="303"/>
      <c r="D68" s="30" t="s">
        <v>76</v>
      </c>
      <c r="E68" s="30" t="s">
        <v>77</v>
      </c>
      <c r="F68" s="31" t="s">
        <v>153</v>
      </c>
      <c r="G68" s="288"/>
      <c r="H68" s="288"/>
      <c r="I68" s="288"/>
      <c r="J68" s="288"/>
      <c r="K68" s="288"/>
      <c r="L68" s="288"/>
      <c r="M68" s="288"/>
      <c r="N68" s="288"/>
      <c r="O68" s="17"/>
    </row>
    <row r="69" spans="1:15" ht="20.25" x14ac:dyDescent="0.3">
      <c r="A69" s="330"/>
      <c r="B69" s="304"/>
      <c r="C69" s="305"/>
      <c r="D69" s="32">
        <v>3</v>
      </c>
      <c r="E69" s="32">
        <v>297</v>
      </c>
      <c r="F69" s="46">
        <v>13</v>
      </c>
      <c r="G69" s="42">
        <v>44020</v>
      </c>
      <c r="H69" s="32">
        <v>0</v>
      </c>
      <c r="I69" s="34">
        <v>0</v>
      </c>
      <c r="J69" s="34">
        <v>0</v>
      </c>
      <c r="K69" s="34">
        <v>0</v>
      </c>
      <c r="L69" s="34">
        <v>297</v>
      </c>
      <c r="M69" s="34">
        <f>L69-F69</f>
        <v>284</v>
      </c>
      <c r="N69" s="36">
        <v>285</v>
      </c>
      <c r="O69" s="22">
        <f>N69-M69</f>
        <v>1</v>
      </c>
    </row>
    <row r="70" spans="1:15" ht="20.25" x14ac:dyDescent="0.3">
      <c r="A70" s="288"/>
      <c r="B70" s="288"/>
      <c r="C70" s="288"/>
      <c r="D70" s="288"/>
      <c r="E70" s="288"/>
      <c r="F70" s="288"/>
      <c r="G70" s="288"/>
      <c r="H70" s="288"/>
      <c r="I70" s="288"/>
      <c r="J70" s="288"/>
      <c r="K70" s="288"/>
      <c r="L70" s="288"/>
      <c r="M70" s="288"/>
      <c r="N70" s="288"/>
      <c r="O70" s="17"/>
    </row>
    <row r="71" spans="1:15" ht="20.25" x14ac:dyDescent="0.3">
      <c r="A71" s="29" t="s">
        <v>116</v>
      </c>
      <c r="B71" s="29"/>
      <c r="C71" s="29"/>
      <c r="D71" s="309" t="s">
        <v>117</v>
      </c>
      <c r="E71" s="309"/>
      <c r="F71" s="309"/>
      <c r="G71" s="40" t="s">
        <v>118</v>
      </c>
      <c r="H71" s="29" t="s">
        <v>8</v>
      </c>
      <c r="I71" s="29" t="s">
        <v>119</v>
      </c>
      <c r="J71" s="29" t="s">
        <v>78</v>
      </c>
      <c r="K71" s="29" t="s">
        <v>79</v>
      </c>
      <c r="L71" s="29" t="s">
        <v>120</v>
      </c>
      <c r="M71" s="29" t="s">
        <v>315</v>
      </c>
      <c r="N71" s="29" t="s">
        <v>80</v>
      </c>
      <c r="O71" s="17"/>
    </row>
    <row r="72" spans="1:15" ht="20.25" x14ac:dyDescent="0.3">
      <c r="A72" s="310">
        <v>44020</v>
      </c>
      <c r="B72" s="41" t="s">
        <v>151</v>
      </c>
      <c r="C72" s="30" t="s">
        <v>152</v>
      </c>
      <c r="D72" s="30" t="s">
        <v>76</v>
      </c>
      <c r="E72" s="30" t="s">
        <v>77</v>
      </c>
      <c r="F72" s="31" t="s">
        <v>153</v>
      </c>
      <c r="G72" s="288"/>
      <c r="H72" s="288"/>
      <c r="I72" s="288"/>
      <c r="J72" s="288"/>
      <c r="K72" s="288"/>
      <c r="L72" s="288"/>
      <c r="M72" s="288"/>
      <c r="N72" s="288"/>
      <c r="O72" s="17"/>
    </row>
    <row r="73" spans="1:15" ht="20.25" x14ac:dyDescent="0.3">
      <c r="A73" s="311"/>
      <c r="B73" s="45">
        <v>100</v>
      </c>
      <c r="C73" s="46">
        <v>2.5</v>
      </c>
      <c r="D73" s="32">
        <v>6</v>
      </c>
      <c r="E73" s="32">
        <v>1394</v>
      </c>
      <c r="F73" s="46">
        <v>28</v>
      </c>
      <c r="G73" s="42">
        <v>44020</v>
      </c>
      <c r="H73" s="32">
        <v>0</v>
      </c>
      <c r="I73" s="34">
        <v>0</v>
      </c>
      <c r="J73" s="34">
        <v>0</v>
      </c>
      <c r="K73" s="34">
        <v>0</v>
      </c>
      <c r="L73" s="34">
        <v>1444</v>
      </c>
      <c r="M73" s="34">
        <f>L73-C73-F73</f>
        <v>1413.5</v>
      </c>
      <c r="N73" s="36">
        <v>1414</v>
      </c>
      <c r="O73" s="21">
        <f>N73-M73</f>
        <v>0.5</v>
      </c>
    </row>
    <row r="74" spans="1:15" ht="20.25" x14ac:dyDescent="0.3">
      <c r="A74" s="311"/>
      <c r="B74" s="42"/>
      <c r="C74" s="43"/>
      <c r="D74" s="301" t="s">
        <v>121</v>
      </c>
      <c r="E74" s="301"/>
      <c r="F74" s="301"/>
      <c r="G74" s="28" t="s">
        <v>122</v>
      </c>
      <c r="H74" s="32"/>
      <c r="I74" s="32"/>
      <c r="J74" s="32"/>
      <c r="K74" s="32"/>
      <c r="L74" s="32"/>
      <c r="M74" s="32"/>
      <c r="N74" s="32"/>
      <c r="O74" s="17"/>
    </row>
    <row r="75" spans="1:15" ht="20.25" x14ac:dyDescent="0.3">
      <c r="A75" s="311"/>
      <c r="B75" s="302"/>
      <c r="C75" s="303"/>
      <c r="D75" s="30" t="s">
        <v>76</v>
      </c>
      <c r="E75" s="30" t="s">
        <v>77</v>
      </c>
      <c r="F75" s="31" t="s">
        <v>153</v>
      </c>
      <c r="G75" s="288"/>
      <c r="H75" s="288"/>
      <c r="I75" s="288"/>
      <c r="J75" s="288"/>
      <c r="K75" s="288"/>
      <c r="L75" s="288"/>
      <c r="M75" s="288"/>
      <c r="N75" s="288"/>
      <c r="O75" s="17"/>
    </row>
    <row r="76" spans="1:15" ht="20.25" x14ac:dyDescent="0.3">
      <c r="A76" s="311"/>
      <c r="B76" s="304"/>
      <c r="C76" s="305"/>
      <c r="D76" s="312">
        <v>3</v>
      </c>
      <c r="E76" s="312">
        <v>297</v>
      </c>
      <c r="F76" s="315">
        <v>9</v>
      </c>
      <c r="G76" s="310">
        <v>44021</v>
      </c>
      <c r="H76" s="312">
        <v>0</v>
      </c>
      <c r="I76" s="298">
        <v>0</v>
      </c>
      <c r="J76" s="298">
        <v>0</v>
      </c>
      <c r="K76" s="298">
        <v>0</v>
      </c>
      <c r="L76" s="298">
        <v>297</v>
      </c>
      <c r="M76" s="298">
        <f>L76-F76</f>
        <v>288</v>
      </c>
      <c r="N76" s="34">
        <v>267</v>
      </c>
      <c r="O76" s="17"/>
    </row>
    <row r="77" spans="1:15" ht="20.25" x14ac:dyDescent="0.3">
      <c r="A77" s="311"/>
      <c r="B77" s="304"/>
      <c r="C77" s="305"/>
      <c r="D77" s="313"/>
      <c r="E77" s="313"/>
      <c r="F77" s="316"/>
      <c r="G77" s="311"/>
      <c r="H77" s="313"/>
      <c r="I77" s="299"/>
      <c r="J77" s="299"/>
      <c r="K77" s="299"/>
      <c r="L77" s="299"/>
      <c r="M77" s="299"/>
      <c r="N77" s="34">
        <v>20</v>
      </c>
      <c r="O77" s="17"/>
    </row>
    <row r="78" spans="1:15" ht="20.25" x14ac:dyDescent="0.3">
      <c r="A78" s="318"/>
      <c r="B78" s="319"/>
      <c r="C78" s="320"/>
      <c r="D78" s="314"/>
      <c r="E78" s="314"/>
      <c r="F78" s="317"/>
      <c r="G78" s="318"/>
      <c r="H78" s="314"/>
      <c r="I78" s="300"/>
      <c r="J78" s="300"/>
      <c r="K78" s="300"/>
      <c r="L78" s="300"/>
      <c r="M78" s="300"/>
      <c r="N78" s="36">
        <f>N76+N77</f>
        <v>287</v>
      </c>
      <c r="O78" s="21">
        <f>N78-M76</f>
        <v>-1</v>
      </c>
    </row>
    <row r="79" spans="1:15" ht="20.25" x14ac:dyDescent="0.3">
      <c r="A79" s="288"/>
      <c r="B79" s="288"/>
      <c r="C79" s="288"/>
      <c r="D79" s="288"/>
      <c r="E79" s="288"/>
      <c r="F79" s="288"/>
      <c r="G79" s="288"/>
      <c r="H79" s="288"/>
      <c r="I79" s="288"/>
      <c r="J79" s="288"/>
      <c r="K79" s="288"/>
      <c r="L79" s="288"/>
      <c r="M79" s="288"/>
      <c r="N79" s="288"/>
      <c r="O79" s="17"/>
    </row>
    <row r="80" spans="1:15" ht="20.25" x14ac:dyDescent="0.3">
      <c r="A80" s="29" t="s">
        <v>116</v>
      </c>
      <c r="B80" s="29"/>
      <c r="C80" s="29"/>
      <c r="D80" s="309" t="s">
        <v>117</v>
      </c>
      <c r="E80" s="309"/>
      <c r="F80" s="309"/>
      <c r="G80" s="40" t="s">
        <v>118</v>
      </c>
      <c r="H80" s="29" t="s">
        <v>8</v>
      </c>
      <c r="I80" s="29" t="s">
        <v>119</v>
      </c>
      <c r="J80" s="29" t="s">
        <v>78</v>
      </c>
      <c r="K80" s="29" t="s">
        <v>79</v>
      </c>
      <c r="L80" s="29" t="s">
        <v>120</v>
      </c>
      <c r="M80" s="29" t="s">
        <v>315</v>
      </c>
      <c r="N80" s="29" t="s">
        <v>80</v>
      </c>
      <c r="O80" s="17"/>
    </row>
    <row r="81" spans="1:15" ht="20.25" x14ac:dyDescent="0.3">
      <c r="A81" s="330">
        <v>44021</v>
      </c>
      <c r="B81" s="41" t="s">
        <v>151</v>
      </c>
      <c r="C81" s="30" t="s">
        <v>152</v>
      </c>
      <c r="D81" s="30" t="s">
        <v>76</v>
      </c>
      <c r="E81" s="30" t="s">
        <v>77</v>
      </c>
      <c r="F81" s="31" t="s">
        <v>153</v>
      </c>
      <c r="G81" s="288"/>
      <c r="H81" s="288"/>
      <c r="I81" s="288"/>
      <c r="J81" s="288"/>
      <c r="K81" s="288"/>
      <c r="L81" s="288"/>
      <c r="M81" s="288"/>
      <c r="N81" s="288"/>
      <c r="O81" s="17"/>
    </row>
    <row r="82" spans="1:15" ht="20.25" x14ac:dyDescent="0.3">
      <c r="A82" s="330"/>
      <c r="B82" s="321">
        <v>100</v>
      </c>
      <c r="C82" s="315">
        <v>6.5</v>
      </c>
      <c r="D82" s="312">
        <v>11</v>
      </c>
      <c r="E82" s="312">
        <v>1389</v>
      </c>
      <c r="F82" s="315">
        <v>29</v>
      </c>
      <c r="G82" s="310">
        <v>44021</v>
      </c>
      <c r="H82" s="312">
        <v>0</v>
      </c>
      <c r="I82" s="298">
        <v>0</v>
      </c>
      <c r="J82" s="298">
        <v>0</v>
      </c>
      <c r="K82" s="298">
        <v>0</v>
      </c>
      <c r="L82" s="298">
        <v>1439</v>
      </c>
      <c r="M82" s="298">
        <f>L82-C82-F82</f>
        <v>1403.5</v>
      </c>
      <c r="N82" s="34">
        <v>1378</v>
      </c>
      <c r="O82" s="17"/>
    </row>
    <row r="83" spans="1:15" ht="20.25" x14ac:dyDescent="0.3">
      <c r="A83" s="330"/>
      <c r="B83" s="322"/>
      <c r="C83" s="316"/>
      <c r="D83" s="313"/>
      <c r="E83" s="313"/>
      <c r="F83" s="316"/>
      <c r="G83" s="311"/>
      <c r="H83" s="313"/>
      <c r="I83" s="299"/>
      <c r="J83" s="299"/>
      <c r="K83" s="299"/>
      <c r="L83" s="299"/>
      <c r="M83" s="299"/>
      <c r="N83" s="34">
        <v>20</v>
      </c>
      <c r="O83" s="17"/>
    </row>
    <row r="84" spans="1:15" ht="20.25" x14ac:dyDescent="0.3">
      <c r="A84" s="330"/>
      <c r="B84" s="323"/>
      <c r="C84" s="317"/>
      <c r="D84" s="314"/>
      <c r="E84" s="314"/>
      <c r="F84" s="317"/>
      <c r="G84" s="318"/>
      <c r="H84" s="314"/>
      <c r="I84" s="300"/>
      <c r="J84" s="300"/>
      <c r="K84" s="300"/>
      <c r="L84" s="300"/>
      <c r="M84" s="300"/>
      <c r="N84" s="36">
        <f>N82+N83</f>
        <v>1398</v>
      </c>
      <c r="O84" s="21">
        <f>N84-M82</f>
        <v>-5.5</v>
      </c>
    </row>
    <row r="85" spans="1:15" ht="20.25" x14ac:dyDescent="0.3">
      <c r="A85" s="330"/>
      <c r="B85" s="42"/>
      <c r="C85" s="43"/>
      <c r="D85" s="301" t="s">
        <v>121</v>
      </c>
      <c r="E85" s="301"/>
      <c r="F85" s="301"/>
      <c r="G85" s="28" t="s">
        <v>122</v>
      </c>
      <c r="H85" s="32"/>
      <c r="I85" s="32"/>
      <c r="J85" s="32"/>
      <c r="K85" s="32"/>
      <c r="L85" s="32"/>
      <c r="M85" s="32"/>
      <c r="N85" s="32"/>
      <c r="O85" s="17"/>
    </row>
    <row r="86" spans="1:15" ht="20.25" x14ac:dyDescent="0.3">
      <c r="A86" s="330"/>
      <c r="B86" s="302"/>
      <c r="C86" s="303"/>
      <c r="D86" s="30" t="s">
        <v>76</v>
      </c>
      <c r="E86" s="30" t="s">
        <v>77</v>
      </c>
      <c r="F86" s="31" t="s">
        <v>153</v>
      </c>
      <c r="G86" s="288"/>
      <c r="H86" s="288"/>
      <c r="I86" s="288"/>
      <c r="J86" s="288"/>
      <c r="K86" s="288"/>
      <c r="L86" s="288"/>
      <c r="M86" s="288"/>
      <c r="N86" s="288"/>
      <c r="O86" s="17"/>
    </row>
    <row r="87" spans="1:15" ht="20.25" x14ac:dyDescent="0.3">
      <c r="A87" s="330"/>
      <c r="B87" s="304"/>
      <c r="C87" s="305"/>
      <c r="D87" s="32">
        <v>2</v>
      </c>
      <c r="E87" s="32">
        <v>298</v>
      </c>
      <c r="F87" s="46">
        <v>16</v>
      </c>
      <c r="G87" s="42">
        <v>44022</v>
      </c>
      <c r="H87" s="32">
        <v>0</v>
      </c>
      <c r="I87" s="34">
        <v>0</v>
      </c>
      <c r="J87" s="34">
        <v>0</v>
      </c>
      <c r="K87" s="34">
        <v>0</v>
      </c>
      <c r="L87" s="34">
        <v>298</v>
      </c>
      <c r="M87" s="34">
        <f>L87-F87</f>
        <v>282</v>
      </c>
      <c r="N87" s="36">
        <v>283</v>
      </c>
      <c r="O87" s="22">
        <f>N87-M87</f>
        <v>1</v>
      </c>
    </row>
    <row r="88" spans="1:15" ht="20.25" x14ac:dyDescent="0.3">
      <c r="A88" s="288"/>
      <c r="B88" s="288"/>
      <c r="C88" s="288"/>
      <c r="D88" s="288"/>
      <c r="E88" s="288"/>
      <c r="F88" s="288"/>
      <c r="G88" s="288"/>
      <c r="H88" s="288"/>
      <c r="I88" s="288"/>
      <c r="J88" s="288"/>
      <c r="K88" s="288"/>
      <c r="L88" s="288"/>
      <c r="M88" s="288"/>
      <c r="N88" s="288"/>
      <c r="O88" s="17"/>
    </row>
    <row r="89" spans="1:15" ht="20.25" x14ac:dyDescent="0.3">
      <c r="A89" s="29" t="s">
        <v>116</v>
      </c>
      <c r="B89" s="29"/>
      <c r="C89" s="29"/>
      <c r="D89" s="309" t="s">
        <v>117</v>
      </c>
      <c r="E89" s="309"/>
      <c r="F89" s="309"/>
      <c r="G89" s="40" t="s">
        <v>118</v>
      </c>
      <c r="H89" s="29" t="s">
        <v>8</v>
      </c>
      <c r="I89" s="29" t="s">
        <v>119</v>
      </c>
      <c r="J89" s="29" t="s">
        <v>78</v>
      </c>
      <c r="K89" s="29" t="s">
        <v>79</v>
      </c>
      <c r="L89" s="29" t="s">
        <v>120</v>
      </c>
      <c r="M89" s="29" t="s">
        <v>315</v>
      </c>
      <c r="N89" s="29" t="s">
        <v>80</v>
      </c>
      <c r="O89" s="17"/>
    </row>
    <row r="90" spans="1:15" ht="20.25" x14ac:dyDescent="0.3">
      <c r="A90" s="310">
        <v>44022</v>
      </c>
      <c r="B90" s="41" t="s">
        <v>151</v>
      </c>
      <c r="C90" s="30" t="s">
        <v>152</v>
      </c>
      <c r="D90" s="30" t="s">
        <v>76</v>
      </c>
      <c r="E90" s="30" t="s">
        <v>77</v>
      </c>
      <c r="F90" s="31" t="s">
        <v>153</v>
      </c>
      <c r="G90" s="288"/>
      <c r="H90" s="288"/>
      <c r="I90" s="288"/>
      <c r="J90" s="288"/>
      <c r="K90" s="288"/>
      <c r="L90" s="288"/>
      <c r="M90" s="288"/>
      <c r="N90" s="288"/>
      <c r="O90" s="17"/>
    </row>
    <row r="91" spans="1:15" ht="20.25" x14ac:dyDescent="0.3">
      <c r="A91" s="311"/>
      <c r="B91" s="45">
        <v>100</v>
      </c>
      <c r="C91" s="46">
        <v>5</v>
      </c>
      <c r="D91" s="32">
        <v>12</v>
      </c>
      <c r="E91" s="32">
        <v>1388</v>
      </c>
      <c r="F91" s="46">
        <v>33</v>
      </c>
      <c r="G91" s="42">
        <v>44022</v>
      </c>
      <c r="H91" s="32">
        <v>0</v>
      </c>
      <c r="I91" s="34">
        <v>0</v>
      </c>
      <c r="J91" s="34">
        <v>0</v>
      </c>
      <c r="K91" s="34">
        <v>0</v>
      </c>
      <c r="L91" s="34">
        <v>1438</v>
      </c>
      <c r="M91" s="34">
        <f>L91-C91-F91</f>
        <v>1400</v>
      </c>
      <c r="N91" s="36">
        <v>1399</v>
      </c>
      <c r="O91" s="21">
        <f>N91-M91</f>
        <v>-1</v>
      </c>
    </row>
    <row r="92" spans="1:15" ht="20.25" x14ac:dyDescent="0.3">
      <c r="A92" s="311"/>
      <c r="B92" s="42"/>
      <c r="C92" s="43"/>
      <c r="D92" s="301" t="s">
        <v>121</v>
      </c>
      <c r="E92" s="301"/>
      <c r="F92" s="301"/>
      <c r="G92" s="28" t="s">
        <v>122</v>
      </c>
      <c r="H92" s="32"/>
      <c r="I92" s="32"/>
      <c r="J92" s="32"/>
      <c r="K92" s="32"/>
      <c r="L92" s="32"/>
      <c r="M92" s="32"/>
      <c r="N92" s="32"/>
      <c r="O92" s="17"/>
    </row>
    <row r="93" spans="1:15" ht="20.25" x14ac:dyDescent="0.3">
      <c r="A93" s="311"/>
      <c r="B93" s="302"/>
      <c r="C93" s="303"/>
      <c r="D93" s="30" t="s">
        <v>76</v>
      </c>
      <c r="E93" s="30" t="s">
        <v>77</v>
      </c>
      <c r="F93" s="31" t="s">
        <v>153</v>
      </c>
      <c r="G93" s="288"/>
      <c r="H93" s="288"/>
      <c r="I93" s="288"/>
      <c r="J93" s="288"/>
      <c r="K93" s="288"/>
      <c r="L93" s="288"/>
      <c r="M93" s="288"/>
      <c r="N93" s="288"/>
      <c r="O93" s="17"/>
    </row>
    <row r="94" spans="1:15" ht="20.25" x14ac:dyDescent="0.3">
      <c r="A94" s="311"/>
      <c r="B94" s="304"/>
      <c r="C94" s="305"/>
      <c r="D94" s="32">
        <v>15</v>
      </c>
      <c r="E94" s="32">
        <v>285</v>
      </c>
      <c r="F94" s="46">
        <v>14</v>
      </c>
      <c r="G94" s="42">
        <v>44025</v>
      </c>
      <c r="H94" s="32">
        <v>0</v>
      </c>
      <c r="I94" s="34">
        <v>0</v>
      </c>
      <c r="J94" s="34">
        <v>0</v>
      </c>
      <c r="K94" s="34">
        <v>0</v>
      </c>
      <c r="L94" s="34">
        <v>285</v>
      </c>
      <c r="M94" s="34">
        <f>L94-F94</f>
        <v>271</v>
      </c>
      <c r="N94" s="36">
        <v>270</v>
      </c>
      <c r="O94" s="22">
        <f>N94-M94</f>
        <v>-1</v>
      </c>
    </row>
    <row r="95" spans="1:15" ht="20.25" x14ac:dyDescent="0.3">
      <c r="A95" s="289" t="s">
        <v>318</v>
      </c>
      <c r="B95" s="290"/>
      <c r="C95" s="290"/>
      <c r="D95" s="290"/>
      <c r="E95" s="290"/>
      <c r="F95" s="290"/>
      <c r="G95" s="291"/>
      <c r="H95" s="292" t="s">
        <v>5</v>
      </c>
      <c r="I95" s="293"/>
      <c r="J95" s="293"/>
      <c r="K95" s="294"/>
      <c r="L95" s="36">
        <f>L55+L58+L64+L69+L73+L76+L82+L87+L91+L94</f>
        <v>8668</v>
      </c>
      <c r="M95" s="36">
        <f>M55+M58+M64+M69+M73+M76+M82+M87+M91+M94</f>
        <v>8428</v>
      </c>
      <c r="N95" s="37">
        <f>N55+N60+N66+N69+N73+N78+N84+N87+N91+N94</f>
        <v>8404</v>
      </c>
      <c r="O95" s="23">
        <f>O91+O84+O78+O66+O50</f>
        <v>-29</v>
      </c>
    </row>
    <row r="96" spans="1:15" ht="20.25" x14ac:dyDescent="0.3">
      <c r="A96" s="288"/>
      <c r="B96" s="288"/>
      <c r="C96" s="288"/>
      <c r="D96" s="288"/>
      <c r="E96" s="288"/>
      <c r="F96" s="288"/>
      <c r="G96" s="288"/>
      <c r="H96" s="288"/>
      <c r="I96" s="288"/>
      <c r="J96" s="288"/>
      <c r="K96" s="288"/>
      <c r="L96" s="288"/>
      <c r="M96" s="288"/>
      <c r="N96" s="288"/>
      <c r="O96" s="24">
        <f>O87+O69+O55</f>
        <v>3.5</v>
      </c>
    </row>
    <row r="97" spans="1:15" ht="20.25" x14ac:dyDescent="0.3">
      <c r="A97" s="29" t="s">
        <v>116</v>
      </c>
      <c r="B97" s="29"/>
      <c r="C97" s="29"/>
      <c r="D97" s="309" t="s">
        <v>117</v>
      </c>
      <c r="E97" s="309"/>
      <c r="F97" s="309"/>
      <c r="G97" s="40" t="s">
        <v>118</v>
      </c>
      <c r="H97" s="29" t="s">
        <v>8</v>
      </c>
      <c r="I97" s="29" t="s">
        <v>119</v>
      </c>
      <c r="J97" s="29" t="s">
        <v>78</v>
      </c>
      <c r="K97" s="29" t="s">
        <v>79</v>
      </c>
      <c r="L97" s="29" t="s">
        <v>120</v>
      </c>
      <c r="M97" s="29" t="s">
        <v>315</v>
      </c>
      <c r="N97" s="29" t="s">
        <v>80</v>
      </c>
      <c r="O97" s="17"/>
    </row>
    <row r="98" spans="1:15" ht="20.25" x14ac:dyDescent="0.3">
      <c r="A98" s="310">
        <v>44023</v>
      </c>
      <c r="B98" s="41" t="s">
        <v>151</v>
      </c>
      <c r="C98" s="30" t="s">
        <v>152</v>
      </c>
      <c r="D98" s="30" t="s">
        <v>76</v>
      </c>
      <c r="E98" s="30" t="s">
        <v>77</v>
      </c>
      <c r="F98" s="31" t="s">
        <v>153</v>
      </c>
      <c r="G98" s="288"/>
      <c r="H98" s="288"/>
      <c r="I98" s="288"/>
      <c r="J98" s="288"/>
      <c r="K98" s="288"/>
      <c r="L98" s="288"/>
      <c r="M98" s="288"/>
      <c r="N98" s="288"/>
      <c r="O98" s="17"/>
    </row>
    <row r="99" spans="1:15" ht="20.25" x14ac:dyDescent="0.3">
      <c r="A99" s="311"/>
      <c r="B99" s="45">
        <v>100</v>
      </c>
      <c r="C99" s="46">
        <v>3.5</v>
      </c>
      <c r="D99" s="32">
        <v>13</v>
      </c>
      <c r="E99" s="32">
        <v>1217</v>
      </c>
      <c r="F99" s="46">
        <v>24</v>
      </c>
      <c r="G99" s="42">
        <v>44025</v>
      </c>
      <c r="H99" s="32">
        <v>0</v>
      </c>
      <c r="I99" s="34">
        <v>0</v>
      </c>
      <c r="J99" s="34">
        <v>0</v>
      </c>
      <c r="K99" s="34">
        <v>0</v>
      </c>
      <c r="L99" s="34">
        <v>1267</v>
      </c>
      <c r="M99" s="34">
        <f>L99-C99-F99</f>
        <v>1239.5</v>
      </c>
      <c r="N99" s="36">
        <v>1226</v>
      </c>
      <c r="O99" s="21">
        <f>N99-M99</f>
        <v>-13.5</v>
      </c>
    </row>
    <row r="100" spans="1:15" ht="20.25" x14ac:dyDescent="0.3">
      <c r="A100" s="311"/>
      <c r="B100" s="42"/>
      <c r="C100" s="43"/>
      <c r="D100" s="301" t="s">
        <v>121</v>
      </c>
      <c r="E100" s="301"/>
      <c r="F100" s="301"/>
      <c r="G100" s="28" t="s">
        <v>122</v>
      </c>
      <c r="H100" s="32"/>
      <c r="I100" s="32"/>
      <c r="J100" s="32"/>
      <c r="K100" s="32"/>
      <c r="L100" s="32"/>
      <c r="M100" s="32"/>
      <c r="N100" s="32"/>
      <c r="O100" s="17"/>
    </row>
    <row r="101" spans="1:15" ht="20.25" x14ac:dyDescent="0.3">
      <c r="A101" s="311"/>
      <c r="B101" s="302"/>
      <c r="C101" s="303"/>
      <c r="D101" s="30" t="s">
        <v>76</v>
      </c>
      <c r="E101" s="30" t="s">
        <v>77</v>
      </c>
      <c r="F101" s="31" t="s">
        <v>153</v>
      </c>
      <c r="G101" s="288"/>
      <c r="H101" s="288"/>
      <c r="I101" s="288"/>
      <c r="J101" s="288"/>
      <c r="K101" s="288"/>
      <c r="L101" s="288"/>
      <c r="M101" s="288"/>
      <c r="N101" s="288"/>
      <c r="O101" s="17"/>
    </row>
    <row r="102" spans="1:15" ht="20.25" x14ac:dyDescent="0.3">
      <c r="A102" s="311"/>
      <c r="B102" s="304"/>
      <c r="C102" s="305"/>
      <c r="D102" s="32">
        <v>3</v>
      </c>
      <c r="E102" s="32">
        <v>297</v>
      </c>
      <c r="F102" s="46">
        <v>13</v>
      </c>
      <c r="G102" s="42">
        <v>44025</v>
      </c>
      <c r="H102" s="32">
        <v>0</v>
      </c>
      <c r="I102" s="34">
        <v>0</v>
      </c>
      <c r="J102" s="34">
        <v>0</v>
      </c>
      <c r="K102" s="34">
        <v>0</v>
      </c>
      <c r="L102" s="34">
        <v>297</v>
      </c>
      <c r="M102" s="34">
        <f>L102-F102</f>
        <v>284</v>
      </c>
      <c r="N102" s="36">
        <v>284</v>
      </c>
      <c r="O102" s="22">
        <f>N102-M102</f>
        <v>0</v>
      </c>
    </row>
    <row r="103" spans="1:15" ht="20.25" x14ac:dyDescent="0.3">
      <c r="A103" s="288"/>
      <c r="B103" s="288"/>
      <c r="C103" s="288"/>
      <c r="D103" s="288"/>
      <c r="E103" s="288"/>
      <c r="F103" s="288"/>
      <c r="G103" s="288"/>
      <c r="H103" s="288"/>
      <c r="I103" s="288"/>
      <c r="J103" s="288"/>
      <c r="K103" s="288"/>
      <c r="L103" s="288"/>
      <c r="M103" s="288"/>
      <c r="N103" s="288"/>
      <c r="O103" s="17"/>
    </row>
    <row r="104" spans="1:15" ht="20.25" x14ac:dyDescent="0.3">
      <c r="A104" s="29" t="s">
        <v>116</v>
      </c>
      <c r="B104" s="29"/>
      <c r="C104" s="29"/>
      <c r="D104" s="309" t="s">
        <v>117</v>
      </c>
      <c r="E104" s="309"/>
      <c r="F104" s="309"/>
      <c r="G104" s="40" t="s">
        <v>118</v>
      </c>
      <c r="H104" s="29" t="s">
        <v>8</v>
      </c>
      <c r="I104" s="29" t="s">
        <v>119</v>
      </c>
      <c r="J104" s="29" t="s">
        <v>78</v>
      </c>
      <c r="K104" s="29" t="s">
        <v>79</v>
      </c>
      <c r="L104" s="29" t="s">
        <v>120</v>
      </c>
      <c r="M104" s="29" t="s">
        <v>315</v>
      </c>
      <c r="N104" s="29" t="s">
        <v>80</v>
      </c>
      <c r="O104" s="17"/>
    </row>
    <row r="105" spans="1:15" ht="20.25" x14ac:dyDescent="0.3">
      <c r="A105" s="310">
        <v>44024</v>
      </c>
      <c r="B105" s="41" t="s">
        <v>151</v>
      </c>
      <c r="C105" s="30" t="s">
        <v>152</v>
      </c>
      <c r="D105" s="30" t="s">
        <v>76</v>
      </c>
      <c r="E105" s="30" t="s">
        <v>77</v>
      </c>
      <c r="F105" s="31" t="s">
        <v>153</v>
      </c>
      <c r="G105" s="288"/>
      <c r="H105" s="288"/>
      <c r="I105" s="288"/>
      <c r="J105" s="288"/>
      <c r="K105" s="288"/>
      <c r="L105" s="288"/>
      <c r="M105" s="288"/>
      <c r="N105" s="288"/>
      <c r="O105" s="17"/>
    </row>
    <row r="106" spans="1:15" ht="20.25" x14ac:dyDescent="0.3">
      <c r="A106" s="311"/>
      <c r="B106" s="45">
        <v>76</v>
      </c>
      <c r="C106" s="32">
        <v>4</v>
      </c>
      <c r="D106" s="46">
        <v>4</v>
      </c>
      <c r="E106" s="32">
        <v>806</v>
      </c>
      <c r="F106" s="46">
        <v>29</v>
      </c>
      <c r="G106" s="42">
        <v>44025</v>
      </c>
      <c r="H106" s="32">
        <v>0</v>
      </c>
      <c r="I106" s="34">
        <v>0</v>
      </c>
      <c r="J106" s="34">
        <v>0</v>
      </c>
      <c r="K106" s="34">
        <v>0</v>
      </c>
      <c r="L106" s="34">
        <v>844</v>
      </c>
      <c r="M106" s="34">
        <f>L106-D106-F106</f>
        <v>811</v>
      </c>
      <c r="N106" s="36">
        <v>814</v>
      </c>
      <c r="O106" s="22">
        <f>N106-M106</f>
        <v>3</v>
      </c>
    </row>
    <row r="107" spans="1:15" ht="20.25" x14ac:dyDescent="0.3">
      <c r="A107" s="311"/>
      <c r="B107" s="42"/>
      <c r="C107" s="43"/>
      <c r="D107" s="301" t="s">
        <v>121</v>
      </c>
      <c r="E107" s="301"/>
      <c r="F107" s="301"/>
      <c r="G107" s="28" t="s">
        <v>122</v>
      </c>
      <c r="H107" s="32"/>
      <c r="I107" s="32"/>
      <c r="J107" s="32"/>
      <c r="K107" s="32"/>
      <c r="L107" s="32"/>
      <c r="M107" s="32"/>
      <c r="N107" s="32"/>
      <c r="O107" s="17"/>
    </row>
    <row r="108" spans="1:15" ht="20.25" x14ac:dyDescent="0.3">
      <c r="A108" s="311"/>
      <c r="B108" s="302"/>
      <c r="C108" s="303"/>
      <c r="D108" s="30" t="s">
        <v>76</v>
      </c>
      <c r="E108" s="30" t="s">
        <v>77</v>
      </c>
      <c r="F108" s="31" t="s">
        <v>153</v>
      </c>
      <c r="G108" s="288"/>
      <c r="H108" s="288"/>
      <c r="I108" s="288"/>
      <c r="J108" s="288"/>
      <c r="K108" s="288"/>
      <c r="L108" s="288"/>
      <c r="M108" s="288"/>
      <c r="N108" s="288"/>
      <c r="O108" s="17"/>
    </row>
    <row r="109" spans="1:15" ht="20.25" x14ac:dyDescent="0.3">
      <c r="A109" s="311"/>
      <c r="B109" s="304"/>
      <c r="C109" s="305"/>
      <c r="D109" s="32">
        <v>4</v>
      </c>
      <c r="E109" s="32">
        <v>208</v>
      </c>
      <c r="F109" s="46">
        <v>13</v>
      </c>
      <c r="G109" s="42">
        <v>44025</v>
      </c>
      <c r="H109" s="32">
        <v>0</v>
      </c>
      <c r="I109" s="34">
        <v>0</v>
      </c>
      <c r="J109" s="34">
        <v>0</v>
      </c>
      <c r="K109" s="34">
        <v>0</v>
      </c>
      <c r="L109" s="34">
        <v>208</v>
      </c>
      <c r="M109" s="34">
        <f>L109-F109</f>
        <v>195</v>
      </c>
      <c r="N109" s="36">
        <v>195</v>
      </c>
      <c r="O109" s="22">
        <f>N109-M109</f>
        <v>0</v>
      </c>
    </row>
    <row r="110" spans="1:15" ht="20.25" x14ac:dyDescent="0.3">
      <c r="A110" s="289" t="s">
        <v>319</v>
      </c>
      <c r="B110" s="290"/>
      <c r="C110" s="290"/>
      <c r="D110" s="290"/>
      <c r="E110" s="290"/>
      <c r="F110" s="290"/>
      <c r="G110" s="291"/>
      <c r="H110" s="292" t="s">
        <v>5</v>
      </c>
      <c r="I110" s="293"/>
      <c r="J110" s="293"/>
      <c r="K110" s="294"/>
      <c r="L110" s="36">
        <f>L99+L102+L106+L109</f>
        <v>2616</v>
      </c>
      <c r="M110" s="36">
        <f>M99+M102+M106+M109</f>
        <v>2529.5</v>
      </c>
      <c r="N110" s="37">
        <f>N99+N102+N106+N109</f>
        <v>2519</v>
      </c>
      <c r="O110" s="23">
        <f>O99+O91</f>
        <v>-14.5</v>
      </c>
    </row>
    <row r="111" spans="1:15" ht="20.25" x14ac:dyDescent="0.3">
      <c r="A111" s="288"/>
      <c r="B111" s="288"/>
      <c r="C111" s="288"/>
      <c r="D111" s="288"/>
      <c r="E111" s="288"/>
      <c r="F111" s="288"/>
      <c r="G111" s="288"/>
      <c r="H111" s="288"/>
      <c r="I111" s="288"/>
      <c r="J111" s="288"/>
      <c r="K111" s="288"/>
      <c r="L111" s="288"/>
      <c r="M111" s="288"/>
      <c r="N111" s="288"/>
      <c r="O111" s="24">
        <f>O106+O87+O69+O55</f>
        <v>6.5</v>
      </c>
    </row>
    <row r="112" spans="1:15" ht="20.25" x14ac:dyDescent="0.3">
      <c r="A112" s="29" t="s">
        <v>116</v>
      </c>
      <c r="B112" s="29"/>
      <c r="C112" s="29"/>
      <c r="D112" s="309" t="s">
        <v>117</v>
      </c>
      <c r="E112" s="309"/>
      <c r="F112" s="309"/>
      <c r="G112" s="40" t="s">
        <v>118</v>
      </c>
      <c r="H112" s="29" t="s">
        <v>8</v>
      </c>
      <c r="I112" s="29" t="s">
        <v>119</v>
      </c>
      <c r="J112" s="29" t="s">
        <v>78</v>
      </c>
      <c r="K112" s="29" t="s">
        <v>79</v>
      </c>
      <c r="L112" s="29" t="s">
        <v>120</v>
      </c>
      <c r="M112" s="29" t="s">
        <v>315</v>
      </c>
      <c r="N112" s="29" t="s">
        <v>80</v>
      </c>
      <c r="O112" s="17"/>
    </row>
    <row r="113" spans="1:15" ht="20.25" x14ac:dyDescent="0.3">
      <c r="A113" s="310">
        <v>44025</v>
      </c>
      <c r="B113" s="41" t="s">
        <v>151</v>
      </c>
      <c r="C113" s="30" t="s">
        <v>152</v>
      </c>
      <c r="D113" s="30" t="s">
        <v>76</v>
      </c>
      <c r="E113" s="30" t="s">
        <v>77</v>
      </c>
      <c r="F113" s="31" t="s">
        <v>153</v>
      </c>
      <c r="G113" s="288"/>
      <c r="H113" s="288"/>
      <c r="I113" s="288"/>
      <c r="J113" s="288"/>
      <c r="K113" s="288"/>
      <c r="L113" s="288"/>
      <c r="M113" s="288"/>
      <c r="N113" s="288"/>
      <c r="O113" s="17"/>
    </row>
    <row r="114" spans="1:15" ht="20.25" x14ac:dyDescent="0.3">
      <c r="A114" s="311"/>
      <c r="B114" s="321">
        <v>100</v>
      </c>
      <c r="C114" s="312">
        <v>3.5</v>
      </c>
      <c r="D114" s="312">
        <v>16</v>
      </c>
      <c r="E114" s="312">
        <v>1384</v>
      </c>
      <c r="F114" s="315">
        <v>24</v>
      </c>
      <c r="G114" s="310">
        <v>44025</v>
      </c>
      <c r="H114" s="312">
        <v>0</v>
      </c>
      <c r="I114" s="298">
        <v>0</v>
      </c>
      <c r="J114" s="298">
        <v>0</v>
      </c>
      <c r="K114" s="298">
        <v>0</v>
      </c>
      <c r="L114" s="298">
        <v>1434</v>
      </c>
      <c r="M114" s="298">
        <f>L114-C114-F114</f>
        <v>1406.5</v>
      </c>
      <c r="N114" s="34">
        <v>1397</v>
      </c>
      <c r="O114" s="17"/>
    </row>
    <row r="115" spans="1:15" ht="20.25" x14ac:dyDescent="0.3">
      <c r="A115" s="311"/>
      <c r="B115" s="322"/>
      <c r="C115" s="313"/>
      <c r="D115" s="313"/>
      <c r="E115" s="313"/>
      <c r="F115" s="316"/>
      <c r="G115" s="311"/>
      <c r="H115" s="313"/>
      <c r="I115" s="299"/>
      <c r="J115" s="299"/>
      <c r="K115" s="299"/>
      <c r="L115" s="299"/>
      <c r="M115" s="299"/>
      <c r="N115" s="34">
        <v>10</v>
      </c>
      <c r="O115" s="17"/>
    </row>
    <row r="116" spans="1:15" ht="20.25" x14ac:dyDescent="0.3">
      <c r="A116" s="311"/>
      <c r="B116" s="323"/>
      <c r="C116" s="314"/>
      <c r="D116" s="314"/>
      <c r="E116" s="314"/>
      <c r="F116" s="317"/>
      <c r="G116" s="318"/>
      <c r="H116" s="314"/>
      <c r="I116" s="300"/>
      <c r="J116" s="300"/>
      <c r="K116" s="300"/>
      <c r="L116" s="300"/>
      <c r="M116" s="300"/>
      <c r="N116" s="36">
        <f>N114+N115</f>
        <v>1407</v>
      </c>
      <c r="O116" s="22">
        <f>N116-M114</f>
        <v>0.5</v>
      </c>
    </row>
    <row r="117" spans="1:15" ht="20.25" x14ac:dyDescent="0.3">
      <c r="A117" s="311"/>
      <c r="B117" s="42"/>
      <c r="C117" s="43"/>
      <c r="D117" s="301" t="s">
        <v>121</v>
      </c>
      <c r="E117" s="301"/>
      <c r="F117" s="301"/>
      <c r="G117" s="28" t="s">
        <v>122</v>
      </c>
      <c r="H117" s="32"/>
      <c r="I117" s="32"/>
      <c r="J117" s="32"/>
      <c r="K117" s="32"/>
      <c r="L117" s="32"/>
      <c r="M117" s="32"/>
      <c r="N117" s="32"/>
      <c r="O117" s="17"/>
    </row>
    <row r="118" spans="1:15" ht="20.25" x14ac:dyDescent="0.3">
      <c r="A118" s="311"/>
      <c r="B118" s="302"/>
      <c r="C118" s="303"/>
      <c r="D118" s="30" t="s">
        <v>76</v>
      </c>
      <c r="E118" s="30" t="s">
        <v>77</v>
      </c>
      <c r="F118" s="31" t="s">
        <v>153</v>
      </c>
      <c r="G118" s="288"/>
      <c r="H118" s="288"/>
      <c r="I118" s="288"/>
      <c r="J118" s="288"/>
      <c r="K118" s="288"/>
      <c r="L118" s="288"/>
      <c r="M118" s="288"/>
      <c r="N118" s="288"/>
      <c r="O118" s="17"/>
    </row>
    <row r="119" spans="1:15" ht="20.25" x14ac:dyDescent="0.3">
      <c r="A119" s="311"/>
      <c r="B119" s="304"/>
      <c r="C119" s="305"/>
      <c r="D119" s="312">
        <v>5</v>
      </c>
      <c r="E119" s="312">
        <v>295</v>
      </c>
      <c r="F119" s="315">
        <v>14</v>
      </c>
      <c r="G119" s="310">
        <v>44026</v>
      </c>
      <c r="H119" s="312">
        <v>0</v>
      </c>
      <c r="I119" s="298">
        <v>0</v>
      </c>
      <c r="J119" s="298">
        <v>0</v>
      </c>
      <c r="K119" s="298">
        <v>0</v>
      </c>
      <c r="L119" s="298">
        <v>295</v>
      </c>
      <c r="M119" s="298">
        <f>L119-F119</f>
        <v>281</v>
      </c>
      <c r="N119" s="34">
        <v>260</v>
      </c>
      <c r="O119" s="17"/>
    </row>
    <row r="120" spans="1:15" ht="20.25" x14ac:dyDescent="0.3">
      <c r="A120" s="311"/>
      <c r="B120" s="304"/>
      <c r="C120" s="305"/>
      <c r="D120" s="313"/>
      <c r="E120" s="313"/>
      <c r="F120" s="316"/>
      <c r="G120" s="311"/>
      <c r="H120" s="313"/>
      <c r="I120" s="299"/>
      <c r="J120" s="299"/>
      <c r="K120" s="299"/>
      <c r="L120" s="299"/>
      <c r="M120" s="299"/>
      <c r="N120" s="34">
        <v>20</v>
      </c>
      <c r="O120" s="17"/>
    </row>
    <row r="121" spans="1:15" ht="20.25" x14ac:dyDescent="0.3">
      <c r="A121" s="318"/>
      <c r="B121" s="319"/>
      <c r="C121" s="320"/>
      <c r="D121" s="314"/>
      <c r="E121" s="314"/>
      <c r="F121" s="317"/>
      <c r="G121" s="318"/>
      <c r="H121" s="314"/>
      <c r="I121" s="300"/>
      <c r="J121" s="300"/>
      <c r="K121" s="300"/>
      <c r="L121" s="300"/>
      <c r="M121" s="300"/>
      <c r="N121" s="36">
        <f>N119+N120</f>
        <v>280</v>
      </c>
      <c r="O121" s="21">
        <f>N121-M119</f>
        <v>-1</v>
      </c>
    </row>
    <row r="122" spans="1:15" ht="20.25" x14ac:dyDescent="0.3">
      <c r="A122" s="288"/>
      <c r="B122" s="288"/>
      <c r="C122" s="288"/>
      <c r="D122" s="288"/>
      <c r="E122" s="288"/>
      <c r="F122" s="288"/>
      <c r="G122" s="288"/>
      <c r="H122" s="288"/>
      <c r="I122" s="288"/>
      <c r="J122" s="288"/>
      <c r="K122" s="288"/>
      <c r="L122" s="288"/>
      <c r="M122" s="288"/>
      <c r="N122" s="288"/>
      <c r="O122" s="17"/>
    </row>
    <row r="123" spans="1:15" ht="20.25" x14ac:dyDescent="0.3">
      <c r="A123" s="29" t="s">
        <v>116</v>
      </c>
      <c r="B123" s="29"/>
      <c r="C123" s="29"/>
      <c r="D123" s="309" t="s">
        <v>117</v>
      </c>
      <c r="E123" s="309"/>
      <c r="F123" s="309"/>
      <c r="G123" s="40" t="s">
        <v>118</v>
      </c>
      <c r="H123" s="29" t="s">
        <v>8</v>
      </c>
      <c r="I123" s="29" t="s">
        <v>119</v>
      </c>
      <c r="J123" s="29" t="s">
        <v>78</v>
      </c>
      <c r="K123" s="29" t="s">
        <v>79</v>
      </c>
      <c r="L123" s="29" t="s">
        <v>120</v>
      </c>
      <c r="M123" s="29" t="s">
        <v>315</v>
      </c>
      <c r="N123" s="29" t="s">
        <v>80</v>
      </c>
      <c r="O123" s="17"/>
    </row>
    <row r="124" spans="1:15" ht="20.25" x14ac:dyDescent="0.3">
      <c r="A124" s="310">
        <v>44026</v>
      </c>
      <c r="B124" s="41" t="s">
        <v>151</v>
      </c>
      <c r="C124" s="30" t="s">
        <v>152</v>
      </c>
      <c r="D124" s="30" t="s">
        <v>76</v>
      </c>
      <c r="E124" s="30" t="s">
        <v>77</v>
      </c>
      <c r="F124" s="31" t="s">
        <v>153</v>
      </c>
      <c r="G124" s="288"/>
      <c r="H124" s="288"/>
      <c r="I124" s="288"/>
      <c r="J124" s="288"/>
      <c r="K124" s="288"/>
      <c r="L124" s="288"/>
      <c r="M124" s="288"/>
      <c r="N124" s="288"/>
      <c r="O124" s="17"/>
    </row>
    <row r="125" spans="1:15" ht="20.25" x14ac:dyDescent="0.3">
      <c r="A125" s="311"/>
      <c r="B125" s="321">
        <v>100</v>
      </c>
      <c r="C125" s="315">
        <v>3</v>
      </c>
      <c r="D125" s="312">
        <v>9</v>
      </c>
      <c r="E125" s="312">
        <v>1391</v>
      </c>
      <c r="F125" s="315">
        <v>33</v>
      </c>
      <c r="G125" s="310">
        <v>44026</v>
      </c>
      <c r="H125" s="312">
        <v>0</v>
      </c>
      <c r="I125" s="298">
        <v>0</v>
      </c>
      <c r="J125" s="298">
        <v>0</v>
      </c>
      <c r="K125" s="298">
        <v>0</v>
      </c>
      <c r="L125" s="298">
        <v>1441</v>
      </c>
      <c r="M125" s="298">
        <f>L125-C125-F125</f>
        <v>1405</v>
      </c>
      <c r="N125" s="34">
        <v>20</v>
      </c>
      <c r="O125" s="17"/>
    </row>
    <row r="126" spans="1:15" ht="20.25" x14ac:dyDescent="0.3">
      <c r="A126" s="311"/>
      <c r="B126" s="322"/>
      <c r="C126" s="316"/>
      <c r="D126" s="313"/>
      <c r="E126" s="313"/>
      <c r="F126" s="316"/>
      <c r="G126" s="311"/>
      <c r="H126" s="313"/>
      <c r="I126" s="299"/>
      <c r="J126" s="299"/>
      <c r="K126" s="299"/>
      <c r="L126" s="299"/>
      <c r="M126" s="299"/>
      <c r="N126" s="34">
        <v>1385</v>
      </c>
      <c r="O126" s="17"/>
    </row>
    <row r="127" spans="1:15" ht="20.25" x14ac:dyDescent="0.3">
      <c r="A127" s="311"/>
      <c r="B127" s="323"/>
      <c r="C127" s="317"/>
      <c r="D127" s="314"/>
      <c r="E127" s="314"/>
      <c r="F127" s="317"/>
      <c r="G127" s="318"/>
      <c r="H127" s="314"/>
      <c r="I127" s="300"/>
      <c r="J127" s="300"/>
      <c r="K127" s="300"/>
      <c r="L127" s="300"/>
      <c r="M127" s="300"/>
      <c r="N127" s="36">
        <f>N125+N126</f>
        <v>1405</v>
      </c>
      <c r="O127" s="22">
        <f>N127-M125</f>
        <v>0</v>
      </c>
    </row>
    <row r="128" spans="1:15" ht="20.25" x14ac:dyDescent="0.3">
      <c r="A128" s="311"/>
      <c r="B128" s="42"/>
      <c r="C128" s="43"/>
      <c r="D128" s="301" t="s">
        <v>121</v>
      </c>
      <c r="E128" s="301"/>
      <c r="F128" s="301"/>
      <c r="G128" s="28" t="s">
        <v>122</v>
      </c>
      <c r="H128" s="32"/>
      <c r="I128" s="32"/>
      <c r="J128" s="32"/>
      <c r="K128" s="32"/>
      <c r="L128" s="32"/>
      <c r="M128" s="32"/>
      <c r="N128" s="32"/>
      <c r="O128" s="17"/>
    </row>
    <row r="129" spans="1:15" ht="20.25" x14ac:dyDescent="0.3">
      <c r="A129" s="311"/>
      <c r="B129" s="302"/>
      <c r="C129" s="303"/>
      <c r="D129" s="30" t="s">
        <v>76</v>
      </c>
      <c r="E129" s="30" t="s">
        <v>77</v>
      </c>
      <c r="F129" s="31" t="s">
        <v>153</v>
      </c>
      <c r="G129" s="288"/>
      <c r="H129" s="288"/>
      <c r="I129" s="288"/>
      <c r="J129" s="288"/>
      <c r="K129" s="288"/>
      <c r="L129" s="288"/>
      <c r="M129" s="288"/>
      <c r="N129" s="288"/>
      <c r="O129" s="17"/>
    </row>
    <row r="130" spans="1:15" ht="20.25" x14ac:dyDescent="0.3">
      <c r="A130" s="311"/>
      <c r="B130" s="304"/>
      <c r="C130" s="305"/>
      <c r="D130" s="32">
        <v>2</v>
      </c>
      <c r="E130" s="32">
        <v>298</v>
      </c>
      <c r="F130" s="46">
        <v>14</v>
      </c>
      <c r="G130" s="42">
        <v>44027</v>
      </c>
      <c r="H130" s="32">
        <v>0</v>
      </c>
      <c r="I130" s="34">
        <v>0</v>
      </c>
      <c r="J130" s="34">
        <v>0</v>
      </c>
      <c r="K130" s="34">
        <v>0</v>
      </c>
      <c r="L130" s="34">
        <v>298</v>
      </c>
      <c r="M130" s="34">
        <f>L130-F130</f>
        <v>284</v>
      </c>
      <c r="N130" s="36">
        <v>284</v>
      </c>
      <c r="O130" s="22">
        <f>N130-M130</f>
        <v>0</v>
      </c>
    </row>
    <row r="131" spans="1:15" ht="20.25" x14ac:dyDescent="0.3">
      <c r="A131" s="288"/>
      <c r="B131" s="288"/>
      <c r="C131" s="288"/>
      <c r="D131" s="288"/>
      <c r="E131" s="288"/>
      <c r="F131" s="288"/>
      <c r="G131" s="288"/>
      <c r="H131" s="288"/>
      <c r="I131" s="288"/>
      <c r="J131" s="288"/>
      <c r="K131" s="288"/>
      <c r="L131" s="288"/>
      <c r="M131" s="288"/>
      <c r="N131" s="288"/>
      <c r="O131" s="17"/>
    </row>
    <row r="132" spans="1:15" ht="20.25" x14ac:dyDescent="0.3">
      <c r="A132" s="29" t="s">
        <v>116</v>
      </c>
      <c r="B132" s="29"/>
      <c r="C132" s="29"/>
      <c r="D132" s="309" t="s">
        <v>117</v>
      </c>
      <c r="E132" s="309"/>
      <c r="F132" s="309"/>
      <c r="G132" s="40" t="s">
        <v>118</v>
      </c>
      <c r="H132" s="29" t="s">
        <v>8</v>
      </c>
      <c r="I132" s="29" t="s">
        <v>119</v>
      </c>
      <c r="J132" s="29" t="s">
        <v>78</v>
      </c>
      <c r="K132" s="29" t="s">
        <v>79</v>
      </c>
      <c r="L132" s="29" t="s">
        <v>120</v>
      </c>
      <c r="M132" s="29" t="s">
        <v>315</v>
      </c>
      <c r="N132" s="29" t="s">
        <v>80</v>
      </c>
      <c r="O132" s="17"/>
    </row>
    <row r="133" spans="1:15" ht="20.25" x14ac:dyDescent="0.3">
      <c r="A133" s="310">
        <v>44027</v>
      </c>
      <c r="B133" s="41" t="s">
        <v>151</v>
      </c>
      <c r="C133" s="30" t="s">
        <v>152</v>
      </c>
      <c r="D133" s="30" t="s">
        <v>76</v>
      </c>
      <c r="E133" s="30" t="s">
        <v>77</v>
      </c>
      <c r="F133" s="31" t="s">
        <v>153</v>
      </c>
      <c r="G133" s="288"/>
      <c r="H133" s="288"/>
      <c r="I133" s="288"/>
      <c r="J133" s="288"/>
      <c r="K133" s="288"/>
      <c r="L133" s="288"/>
      <c r="M133" s="288"/>
      <c r="N133" s="288"/>
      <c r="O133" s="17"/>
    </row>
    <row r="134" spans="1:15" ht="20.25" x14ac:dyDescent="0.3">
      <c r="A134" s="311"/>
      <c r="B134" s="321">
        <v>100</v>
      </c>
      <c r="C134" s="315">
        <v>4.5</v>
      </c>
      <c r="D134" s="312">
        <v>13</v>
      </c>
      <c r="E134" s="312">
        <v>1387</v>
      </c>
      <c r="F134" s="315">
        <v>26</v>
      </c>
      <c r="G134" s="310">
        <v>44027</v>
      </c>
      <c r="H134" s="312">
        <v>0</v>
      </c>
      <c r="I134" s="298">
        <v>0</v>
      </c>
      <c r="J134" s="298">
        <v>0</v>
      </c>
      <c r="K134" s="298">
        <v>0</v>
      </c>
      <c r="L134" s="298">
        <v>1437</v>
      </c>
      <c r="M134" s="298">
        <f>L134-C134-F134</f>
        <v>1406.5</v>
      </c>
      <c r="N134" s="34">
        <v>1308</v>
      </c>
      <c r="O134" s="17"/>
    </row>
    <row r="135" spans="1:15" ht="20.25" x14ac:dyDescent="0.3">
      <c r="A135" s="311"/>
      <c r="B135" s="322"/>
      <c r="C135" s="316"/>
      <c r="D135" s="313"/>
      <c r="E135" s="313"/>
      <c r="F135" s="316"/>
      <c r="G135" s="311"/>
      <c r="H135" s="313"/>
      <c r="I135" s="299"/>
      <c r="J135" s="299"/>
      <c r="K135" s="299"/>
      <c r="L135" s="299"/>
      <c r="M135" s="299"/>
      <c r="N135" s="34">
        <v>100</v>
      </c>
      <c r="O135" s="17"/>
    </row>
    <row r="136" spans="1:15" ht="20.25" x14ac:dyDescent="0.3">
      <c r="A136" s="311"/>
      <c r="B136" s="323"/>
      <c r="C136" s="317"/>
      <c r="D136" s="314"/>
      <c r="E136" s="314"/>
      <c r="F136" s="317"/>
      <c r="G136" s="318"/>
      <c r="H136" s="314"/>
      <c r="I136" s="300"/>
      <c r="J136" s="300"/>
      <c r="K136" s="300"/>
      <c r="L136" s="300"/>
      <c r="M136" s="300"/>
      <c r="N136" s="36">
        <f>N134+N135</f>
        <v>1408</v>
      </c>
      <c r="O136" s="22">
        <f>N136-M134</f>
        <v>1.5</v>
      </c>
    </row>
    <row r="137" spans="1:15" ht="20.25" x14ac:dyDescent="0.3">
      <c r="A137" s="311"/>
      <c r="B137" s="42"/>
      <c r="C137" s="43"/>
      <c r="D137" s="301" t="s">
        <v>121</v>
      </c>
      <c r="E137" s="301"/>
      <c r="F137" s="301"/>
      <c r="G137" s="28" t="s">
        <v>122</v>
      </c>
      <c r="H137" s="32"/>
      <c r="I137" s="32"/>
      <c r="J137" s="32"/>
      <c r="K137" s="32"/>
      <c r="L137" s="32"/>
      <c r="M137" s="32"/>
      <c r="N137" s="32"/>
      <c r="O137" s="17"/>
    </row>
    <row r="138" spans="1:15" ht="20.25" x14ac:dyDescent="0.3">
      <c r="A138" s="311"/>
      <c r="B138" s="302"/>
      <c r="C138" s="303"/>
      <c r="D138" s="30" t="s">
        <v>76</v>
      </c>
      <c r="E138" s="30" t="s">
        <v>77</v>
      </c>
      <c r="F138" s="31" t="s">
        <v>153</v>
      </c>
      <c r="G138" s="288"/>
      <c r="H138" s="288"/>
      <c r="I138" s="288"/>
      <c r="J138" s="288"/>
      <c r="K138" s="288"/>
      <c r="L138" s="288"/>
      <c r="M138" s="288"/>
      <c r="N138" s="288"/>
      <c r="O138" s="17"/>
    </row>
    <row r="139" spans="1:15" ht="20.25" x14ac:dyDescent="0.3">
      <c r="A139" s="311"/>
      <c r="B139" s="304"/>
      <c r="C139" s="305"/>
      <c r="D139" s="312">
        <v>1</v>
      </c>
      <c r="E139" s="312">
        <v>299</v>
      </c>
      <c r="F139" s="315">
        <v>16</v>
      </c>
      <c r="G139" s="330">
        <v>44028</v>
      </c>
      <c r="H139" s="288">
        <v>0</v>
      </c>
      <c r="I139" s="347">
        <v>0</v>
      </c>
      <c r="J139" s="347">
        <v>0</v>
      </c>
      <c r="K139" s="347">
        <v>0</v>
      </c>
      <c r="L139" s="298">
        <v>299</v>
      </c>
      <c r="M139" s="298">
        <f>L139-F139</f>
        <v>283</v>
      </c>
      <c r="N139" s="34">
        <v>243</v>
      </c>
      <c r="O139" s="17"/>
    </row>
    <row r="140" spans="1:15" ht="20.25" x14ac:dyDescent="0.3">
      <c r="A140" s="311"/>
      <c r="B140" s="304"/>
      <c r="C140" s="305"/>
      <c r="D140" s="313"/>
      <c r="E140" s="313"/>
      <c r="F140" s="316"/>
      <c r="G140" s="330"/>
      <c r="H140" s="288"/>
      <c r="I140" s="347"/>
      <c r="J140" s="347"/>
      <c r="K140" s="347"/>
      <c r="L140" s="299"/>
      <c r="M140" s="299"/>
      <c r="N140" s="34">
        <v>20</v>
      </c>
      <c r="O140" s="17"/>
    </row>
    <row r="141" spans="1:15" ht="20.25" x14ac:dyDescent="0.3">
      <c r="A141" s="311"/>
      <c r="B141" s="304"/>
      <c r="C141" s="305"/>
      <c r="D141" s="313"/>
      <c r="E141" s="313"/>
      <c r="F141" s="316"/>
      <c r="G141" s="48">
        <v>44032</v>
      </c>
      <c r="H141" s="324" t="s">
        <v>320</v>
      </c>
      <c r="I141" s="325"/>
      <c r="J141" s="325"/>
      <c r="K141" s="326"/>
      <c r="L141" s="299"/>
      <c r="M141" s="299"/>
      <c r="N141" s="34">
        <v>20</v>
      </c>
      <c r="O141" s="17"/>
    </row>
    <row r="142" spans="1:15" ht="20.25" x14ac:dyDescent="0.3">
      <c r="A142" s="318"/>
      <c r="B142" s="319"/>
      <c r="C142" s="320"/>
      <c r="D142" s="314"/>
      <c r="E142" s="314"/>
      <c r="F142" s="317"/>
      <c r="G142" s="327"/>
      <c r="H142" s="328"/>
      <c r="I142" s="328"/>
      <c r="J142" s="328"/>
      <c r="K142" s="329"/>
      <c r="L142" s="300"/>
      <c r="M142" s="300"/>
      <c r="N142" s="36">
        <f>N139+N140+N141</f>
        <v>283</v>
      </c>
      <c r="O142" s="22">
        <f>N142-M139</f>
        <v>0</v>
      </c>
    </row>
    <row r="143" spans="1:15" ht="20.25" x14ac:dyDescent="0.3">
      <c r="A143" s="288"/>
      <c r="B143" s="288"/>
      <c r="C143" s="288"/>
      <c r="D143" s="288"/>
      <c r="E143" s="288"/>
      <c r="F143" s="288"/>
      <c r="G143" s="288"/>
      <c r="H143" s="288"/>
      <c r="I143" s="288"/>
      <c r="J143" s="288"/>
      <c r="K143" s="288"/>
      <c r="L143" s="288"/>
      <c r="M143" s="288"/>
      <c r="N143" s="288"/>
      <c r="O143" s="17"/>
    </row>
    <row r="144" spans="1:15" ht="20.25" x14ac:dyDescent="0.3">
      <c r="A144" s="29" t="s">
        <v>116</v>
      </c>
      <c r="B144" s="29"/>
      <c r="C144" s="29"/>
      <c r="D144" s="309" t="s">
        <v>117</v>
      </c>
      <c r="E144" s="309"/>
      <c r="F144" s="309"/>
      <c r="G144" s="40" t="s">
        <v>118</v>
      </c>
      <c r="H144" s="29" t="s">
        <v>8</v>
      </c>
      <c r="I144" s="29" t="s">
        <v>119</v>
      </c>
      <c r="J144" s="29" t="s">
        <v>78</v>
      </c>
      <c r="K144" s="29" t="s">
        <v>79</v>
      </c>
      <c r="L144" s="29" t="s">
        <v>120</v>
      </c>
      <c r="M144" s="29" t="s">
        <v>315</v>
      </c>
      <c r="N144" s="29" t="s">
        <v>80</v>
      </c>
      <c r="O144" s="17"/>
    </row>
    <row r="145" spans="1:15" ht="20.25" x14ac:dyDescent="0.3">
      <c r="A145" s="310">
        <v>44028</v>
      </c>
      <c r="B145" s="41" t="s">
        <v>151</v>
      </c>
      <c r="C145" s="30" t="s">
        <v>152</v>
      </c>
      <c r="D145" s="30" t="s">
        <v>76</v>
      </c>
      <c r="E145" s="30" t="s">
        <v>77</v>
      </c>
      <c r="F145" s="31" t="s">
        <v>153</v>
      </c>
      <c r="G145" s="288"/>
      <c r="H145" s="288"/>
      <c r="I145" s="288"/>
      <c r="J145" s="288"/>
      <c r="K145" s="288"/>
      <c r="L145" s="288"/>
      <c r="M145" s="288"/>
      <c r="N145" s="288"/>
      <c r="O145" s="17"/>
    </row>
    <row r="146" spans="1:15" ht="20.25" x14ac:dyDescent="0.3">
      <c r="A146" s="311"/>
      <c r="B146" s="321">
        <v>100</v>
      </c>
      <c r="C146" s="315">
        <v>5</v>
      </c>
      <c r="D146" s="312">
        <v>16</v>
      </c>
      <c r="E146" s="312">
        <v>1384</v>
      </c>
      <c r="F146" s="315">
        <v>32</v>
      </c>
      <c r="G146" s="310">
        <v>44028</v>
      </c>
      <c r="H146" s="312">
        <v>0</v>
      </c>
      <c r="I146" s="298">
        <v>0</v>
      </c>
      <c r="J146" s="298">
        <v>0</v>
      </c>
      <c r="K146" s="298">
        <v>0</v>
      </c>
      <c r="L146" s="298">
        <v>1434</v>
      </c>
      <c r="M146" s="298">
        <f>L146-C146-F146</f>
        <v>1397</v>
      </c>
      <c r="N146" s="34">
        <v>1380</v>
      </c>
      <c r="O146" s="17"/>
    </row>
    <row r="147" spans="1:15" ht="20.25" x14ac:dyDescent="0.3">
      <c r="A147" s="311"/>
      <c r="B147" s="322"/>
      <c r="C147" s="316"/>
      <c r="D147" s="313"/>
      <c r="E147" s="313"/>
      <c r="F147" s="316"/>
      <c r="G147" s="311"/>
      <c r="H147" s="313"/>
      <c r="I147" s="299"/>
      <c r="J147" s="299"/>
      <c r="K147" s="299"/>
      <c r="L147" s="299"/>
      <c r="M147" s="299"/>
      <c r="N147" s="34">
        <v>20</v>
      </c>
      <c r="O147" s="17"/>
    </row>
    <row r="148" spans="1:15" ht="20.25" x14ac:dyDescent="0.3">
      <c r="A148" s="311"/>
      <c r="B148" s="323"/>
      <c r="C148" s="317"/>
      <c r="D148" s="314"/>
      <c r="E148" s="314"/>
      <c r="F148" s="317"/>
      <c r="G148" s="318"/>
      <c r="H148" s="314"/>
      <c r="I148" s="300"/>
      <c r="J148" s="300"/>
      <c r="K148" s="300"/>
      <c r="L148" s="300"/>
      <c r="M148" s="300"/>
      <c r="N148" s="36">
        <v>1400</v>
      </c>
      <c r="O148" s="22">
        <f>N148-M146</f>
        <v>3</v>
      </c>
    </row>
    <row r="149" spans="1:15" ht="20.25" x14ac:dyDescent="0.3">
      <c r="A149" s="311"/>
      <c r="B149" s="42"/>
      <c r="C149" s="43"/>
      <c r="D149" s="301" t="s">
        <v>121</v>
      </c>
      <c r="E149" s="301"/>
      <c r="F149" s="301"/>
      <c r="G149" s="28" t="s">
        <v>122</v>
      </c>
      <c r="H149" s="32"/>
      <c r="I149" s="32"/>
      <c r="J149" s="32"/>
      <c r="K149" s="32"/>
      <c r="L149" s="32"/>
      <c r="M149" s="32"/>
      <c r="N149" s="32"/>
      <c r="O149" s="17"/>
    </row>
    <row r="150" spans="1:15" ht="20.25" x14ac:dyDescent="0.3">
      <c r="A150" s="311"/>
      <c r="B150" s="302"/>
      <c r="C150" s="303"/>
      <c r="D150" s="30" t="s">
        <v>76</v>
      </c>
      <c r="E150" s="30" t="s">
        <v>77</v>
      </c>
      <c r="F150" s="31" t="s">
        <v>153</v>
      </c>
      <c r="G150" s="288"/>
      <c r="H150" s="288"/>
      <c r="I150" s="288"/>
      <c r="J150" s="288"/>
      <c r="K150" s="288"/>
      <c r="L150" s="288"/>
      <c r="M150" s="288"/>
      <c r="N150" s="288"/>
      <c r="O150" s="17"/>
    </row>
    <row r="151" spans="1:15" ht="20.25" x14ac:dyDescent="0.3">
      <c r="A151" s="311"/>
      <c r="B151" s="304"/>
      <c r="C151" s="305"/>
      <c r="D151" s="32">
        <v>1</v>
      </c>
      <c r="E151" s="32">
        <v>299</v>
      </c>
      <c r="F151" s="46">
        <v>12</v>
      </c>
      <c r="G151" s="42">
        <v>44029</v>
      </c>
      <c r="H151" s="32">
        <v>0</v>
      </c>
      <c r="I151" s="34">
        <v>0</v>
      </c>
      <c r="J151" s="34">
        <v>0</v>
      </c>
      <c r="K151" s="34">
        <v>0</v>
      </c>
      <c r="L151" s="34">
        <v>299</v>
      </c>
      <c r="M151" s="34">
        <f>L151-F151</f>
        <v>287</v>
      </c>
      <c r="N151" s="36">
        <v>289</v>
      </c>
      <c r="O151" s="22">
        <f>N151-M151</f>
        <v>2</v>
      </c>
    </row>
    <row r="152" spans="1:15" ht="20.25" x14ac:dyDescent="0.3">
      <c r="A152" s="318"/>
      <c r="B152" s="319"/>
      <c r="C152" s="320"/>
      <c r="D152" s="32"/>
      <c r="E152" s="32"/>
      <c r="F152" s="32"/>
      <c r="G152" s="42"/>
      <c r="H152" s="32"/>
      <c r="I152" s="34"/>
      <c r="J152" s="34"/>
      <c r="K152" s="34"/>
      <c r="L152" s="34"/>
      <c r="M152" s="34"/>
      <c r="N152" s="34"/>
      <c r="O152" s="17"/>
    </row>
    <row r="153" spans="1:15" ht="20.25" x14ac:dyDescent="0.3">
      <c r="A153" s="288"/>
      <c r="B153" s="288"/>
      <c r="C153" s="288"/>
      <c r="D153" s="288"/>
      <c r="E153" s="288"/>
      <c r="F153" s="288"/>
      <c r="G153" s="288"/>
      <c r="H153" s="288"/>
      <c r="I153" s="288"/>
      <c r="J153" s="288"/>
      <c r="K153" s="288"/>
      <c r="L153" s="288"/>
      <c r="M153" s="288"/>
      <c r="N153" s="288"/>
      <c r="O153" s="17"/>
    </row>
    <row r="154" spans="1:15" ht="20.25" x14ac:dyDescent="0.3">
      <c r="A154" s="29" t="s">
        <v>116</v>
      </c>
      <c r="B154" s="29"/>
      <c r="C154" s="29"/>
      <c r="D154" s="309" t="s">
        <v>117</v>
      </c>
      <c r="E154" s="309"/>
      <c r="F154" s="309"/>
      <c r="G154" s="40" t="s">
        <v>118</v>
      </c>
      <c r="H154" s="29" t="s">
        <v>8</v>
      </c>
      <c r="I154" s="29" t="s">
        <v>119</v>
      </c>
      <c r="J154" s="29" t="s">
        <v>78</v>
      </c>
      <c r="K154" s="29" t="s">
        <v>79</v>
      </c>
      <c r="L154" s="29" t="s">
        <v>120</v>
      </c>
      <c r="M154" s="29" t="s">
        <v>315</v>
      </c>
      <c r="N154" s="29" t="s">
        <v>80</v>
      </c>
      <c r="O154" s="17"/>
    </row>
    <row r="155" spans="1:15" ht="20.25" x14ac:dyDescent="0.3">
      <c r="A155" s="310">
        <v>44029</v>
      </c>
      <c r="B155" s="41" t="s">
        <v>151</v>
      </c>
      <c r="C155" s="30" t="s">
        <v>152</v>
      </c>
      <c r="D155" s="30" t="s">
        <v>76</v>
      </c>
      <c r="E155" s="30" t="s">
        <v>77</v>
      </c>
      <c r="F155" s="31" t="s">
        <v>153</v>
      </c>
      <c r="G155" s="288"/>
      <c r="H155" s="288"/>
      <c r="I155" s="288"/>
      <c r="J155" s="288"/>
      <c r="K155" s="288"/>
      <c r="L155" s="288"/>
      <c r="M155" s="288"/>
      <c r="N155" s="288"/>
      <c r="O155" s="17"/>
    </row>
    <row r="156" spans="1:15" ht="20.25" x14ac:dyDescent="0.3">
      <c r="A156" s="311"/>
      <c r="B156" s="45">
        <v>100</v>
      </c>
      <c r="C156" s="46">
        <v>4</v>
      </c>
      <c r="D156" s="32">
        <v>10</v>
      </c>
      <c r="E156" s="32">
        <v>1390</v>
      </c>
      <c r="F156" s="46">
        <v>25</v>
      </c>
      <c r="G156" s="42">
        <v>44029</v>
      </c>
      <c r="H156" s="32">
        <v>0</v>
      </c>
      <c r="I156" s="34">
        <v>0</v>
      </c>
      <c r="J156" s="34">
        <v>0</v>
      </c>
      <c r="K156" s="34">
        <v>0</v>
      </c>
      <c r="L156" s="34">
        <v>1440</v>
      </c>
      <c r="M156" s="34">
        <f>L156-C156-F156</f>
        <v>1411</v>
      </c>
      <c r="N156" s="36">
        <v>1400</v>
      </c>
      <c r="O156" s="21">
        <f>N156-M156</f>
        <v>-11</v>
      </c>
    </row>
    <row r="157" spans="1:15" ht="20.25" x14ac:dyDescent="0.3">
      <c r="A157" s="311"/>
      <c r="B157" s="42"/>
      <c r="C157" s="43"/>
      <c r="D157" s="301" t="s">
        <v>121</v>
      </c>
      <c r="E157" s="301"/>
      <c r="F157" s="301"/>
      <c r="G157" s="28" t="s">
        <v>122</v>
      </c>
      <c r="H157" s="32"/>
      <c r="I157" s="32"/>
      <c r="J157" s="32"/>
      <c r="K157" s="32"/>
      <c r="L157" s="32"/>
      <c r="M157" s="32"/>
      <c r="N157" s="32"/>
      <c r="O157" s="17"/>
    </row>
    <row r="158" spans="1:15" ht="20.25" x14ac:dyDescent="0.3">
      <c r="A158" s="311"/>
      <c r="B158" s="302"/>
      <c r="C158" s="303"/>
      <c r="D158" s="30" t="s">
        <v>76</v>
      </c>
      <c r="E158" s="30" t="s">
        <v>77</v>
      </c>
      <c r="F158" s="31" t="s">
        <v>153</v>
      </c>
      <c r="G158" s="288"/>
      <c r="H158" s="288"/>
      <c r="I158" s="288"/>
      <c r="J158" s="288"/>
      <c r="K158" s="288"/>
      <c r="L158" s="288"/>
      <c r="M158" s="288"/>
      <c r="N158" s="288"/>
      <c r="O158" s="17"/>
    </row>
    <row r="159" spans="1:15" ht="20.25" x14ac:dyDescent="0.3">
      <c r="A159" s="311"/>
      <c r="B159" s="304"/>
      <c r="C159" s="305"/>
      <c r="D159" s="32">
        <v>4</v>
      </c>
      <c r="E159" s="32">
        <v>296</v>
      </c>
      <c r="F159" s="46">
        <v>15</v>
      </c>
      <c r="G159" s="42">
        <v>44032</v>
      </c>
      <c r="H159" s="32">
        <v>0</v>
      </c>
      <c r="I159" s="34">
        <v>0</v>
      </c>
      <c r="J159" s="34">
        <v>0</v>
      </c>
      <c r="K159" s="34">
        <v>0</v>
      </c>
      <c r="L159" s="34">
        <v>296</v>
      </c>
      <c r="M159" s="34">
        <f>L159-F159</f>
        <v>281</v>
      </c>
      <c r="N159" s="36">
        <v>280</v>
      </c>
      <c r="O159" s="21">
        <f>N159-M159</f>
        <v>-1</v>
      </c>
    </row>
    <row r="160" spans="1:15" ht="20.25" x14ac:dyDescent="0.3">
      <c r="A160" s="289" t="s">
        <v>321</v>
      </c>
      <c r="B160" s="290"/>
      <c r="C160" s="290"/>
      <c r="D160" s="290"/>
      <c r="E160" s="290"/>
      <c r="F160" s="290"/>
      <c r="G160" s="291"/>
      <c r="H160" s="292" t="s">
        <v>5</v>
      </c>
      <c r="I160" s="293"/>
      <c r="J160" s="293"/>
      <c r="K160" s="294"/>
      <c r="L160" s="36">
        <f>L114+L119+L125+L130+L134+L139+L146+L151+L156+L159</f>
        <v>8673</v>
      </c>
      <c r="M160" s="36">
        <f>M114+M119+M125+M130+M134+M139+M146+M151+M156+M159</f>
        <v>8442</v>
      </c>
      <c r="N160" s="37">
        <f>N116+N121+N127+N130+N136+N142+N148+N151+N156+N159</f>
        <v>8436</v>
      </c>
      <c r="O160" s="23">
        <f>O159+O156+O121</f>
        <v>-13</v>
      </c>
    </row>
    <row r="161" spans="1:15" ht="20.25" x14ac:dyDescent="0.3">
      <c r="A161" s="306"/>
      <c r="B161" s="307"/>
      <c r="C161" s="307"/>
      <c r="D161" s="307"/>
      <c r="E161" s="307"/>
      <c r="F161" s="307"/>
      <c r="G161" s="307"/>
      <c r="H161" s="307"/>
      <c r="I161" s="307"/>
      <c r="J161" s="307"/>
      <c r="K161" s="307"/>
      <c r="L161" s="307"/>
      <c r="M161" s="307"/>
      <c r="N161" s="308"/>
      <c r="O161" s="24">
        <f>O151+O148+O136+O116</f>
        <v>7</v>
      </c>
    </row>
    <row r="162" spans="1:15" ht="20.25" x14ac:dyDescent="0.3">
      <c r="A162" s="29" t="s">
        <v>116</v>
      </c>
      <c r="B162" s="29"/>
      <c r="C162" s="29"/>
      <c r="D162" s="309" t="s">
        <v>117</v>
      </c>
      <c r="E162" s="309"/>
      <c r="F162" s="309"/>
      <c r="G162" s="40" t="s">
        <v>118</v>
      </c>
      <c r="H162" s="29" t="s">
        <v>8</v>
      </c>
      <c r="I162" s="29" t="s">
        <v>119</v>
      </c>
      <c r="J162" s="29" t="s">
        <v>78</v>
      </c>
      <c r="K162" s="29" t="s">
        <v>79</v>
      </c>
      <c r="L162" s="29" t="s">
        <v>120</v>
      </c>
      <c r="M162" s="29" t="s">
        <v>315</v>
      </c>
      <c r="N162" s="29" t="s">
        <v>80</v>
      </c>
      <c r="O162" s="17"/>
    </row>
    <row r="163" spans="1:15" ht="20.25" x14ac:dyDescent="0.3">
      <c r="A163" s="330">
        <v>44030</v>
      </c>
      <c r="B163" s="41" t="s">
        <v>151</v>
      </c>
      <c r="C163" s="30" t="s">
        <v>152</v>
      </c>
      <c r="D163" s="30" t="s">
        <v>76</v>
      </c>
      <c r="E163" s="30" t="s">
        <v>77</v>
      </c>
      <c r="F163" s="31" t="s">
        <v>153</v>
      </c>
      <c r="G163" s="288"/>
      <c r="H163" s="288"/>
      <c r="I163" s="288"/>
      <c r="J163" s="288"/>
      <c r="K163" s="288"/>
      <c r="L163" s="288"/>
      <c r="M163" s="288"/>
      <c r="N163" s="288"/>
      <c r="O163" s="17"/>
    </row>
    <row r="164" spans="1:15" ht="20.25" x14ac:dyDescent="0.3">
      <c r="A164" s="330"/>
      <c r="B164" s="45">
        <v>88</v>
      </c>
      <c r="C164" s="46">
        <v>3</v>
      </c>
      <c r="D164" s="32">
        <v>5</v>
      </c>
      <c r="E164" s="32">
        <v>1179</v>
      </c>
      <c r="F164" s="46">
        <v>30</v>
      </c>
      <c r="G164" s="42">
        <v>44032</v>
      </c>
      <c r="H164" s="32">
        <v>0</v>
      </c>
      <c r="I164" s="34">
        <v>0</v>
      </c>
      <c r="J164" s="34">
        <v>0</v>
      </c>
      <c r="K164" s="34">
        <v>0</v>
      </c>
      <c r="L164" s="34">
        <v>1223</v>
      </c>
      <c r="M164" s="34">
        <f>L164-C164-F164</f>
        <v>1190</v>
      </c>
      <c r="N164" s="36">
        <v>1190</v>
      </c>
      <c r="O164" s="22">
        <f>N164-M164</f>
        <v>0</v>
      </c>
    </row>
    <row r="165" spans="1:15" ht="20.25" x14ac:dyDescent="0.3">
      <c r="A165" s="330"/>
      <c r="B165" s="42"/>
      <c r="C165" s="43"/>
      <c r="D165" s="301" t="s">
        <v>121</v>
      </c>
      <c r="E165" s="301"/>
      <c r="F165" s="301"/>
      <c r="G165" s="28" t="s">
        <v>122</v>
      </c>
      <c r="H165" s="32"/>
      <c r="I165" s="32"/>
      <c r="J165" s="32"/>
      <c r="K165" s="32"/>
      <c r="L165" s="32"/>
      <c r="M165" s="32"/>
      <c r="N165" s="32"/>
      <c r="O165" s="17"/>
    </row>
    <row r="166" spans="1:15" ht="20.25" x14ac:dyDescent="0.3">
      <c r="A166" s="330"/>
      <c r="B166" s="302"/>
      <c r="C166" s="303"/>
      <c r="D166" s="30" t="s">
        <v>76</v>
      </c>
      <c r="E166" s="30" t="s">
        <v>77</v>
      </c>
      <c r="F166" s="31" t="s">
        <v>153</v>
      </c>
      <c r="G166" s="288"/>
      <c r="H166" s="288"/>
      <c r="I166" s="288"/>
      <c r="J166" s="288"/>
      <c r="K166" s="288"/>
      <c r="L166" s="288"/>
      <c r="M166" s="288"/>
      <c r="N166" s="288"/>
      <c r="O166" s="17"/>
    </row>
    <row r="167" spans="1:15" ht="20.25" x14ac:dyDescent="0.3">
      <c r="A167" s="330"/>
      <c r="B167" s="304"/>
      <c r="C167" s="305"/>
      <c r="D167" s="32">
        <v>0</v>
      </c>
      <c r="E167" s="32">
        <v>300</v>
      </c>
      <c r="F167" s="46">
        <v>9</v>
      </c>
      <c r="G167" s="42">
        <v>44032</v>
      </c>
      <c r="H167" s="32">
        <v>0</v>
      </c>
      <c r="I167" s="34">
        <v>0</v>
      </c>
      <c r="J167" s="34">
        <v>0</v>
      </c>
      <c r="K167" s="34">
        <v>0</v>
      </c>
      <c r="L167" s="34">
        <v>300</v>
      </c>
      <c r="M167" s="34">
        <f>L167-F167</f>
        <v>291</v>
      </c>
      <c r="N167" s="36">
        <v>291</v>
      </c>
      <c r="O167" s="22">
        <f>N167-M167</f>
        <v>0</v>
      </c>
    </row>
    <row r="168" spans="1:15" ht="20.25" x14ac:dyDescent="0.3">
      <c r="A168" s="306"/>
      <c r="B168" s="307"/>
      <c r="C168" s="307"/>
      <c r="D168" s="307"/>
      <c r="E168" s="307"/>
      <c r="F168" s="307"/>
      <c r="G168" s="307"/>
      <c r="H168" s="307"/>
      <c r="I168" s="307"/>
      <c r="J168" s="307"/>
      <c r="K168" s="307"/>
      <c r="L168" s="307"/>
      <c r="M168" s="307"/>
      <c r="N168" s="308"/>
      <c r="O168" s="17"/>
    </row>
    <row r="169" spans="1:15" ht="20.25" x14ac:dyDescent="0.3">
      <c r="A169" s="29" t="s">
        <v>116</v>
      </c>
      <c r="B169" s="29"/>
      <c r="C169" s="29"/>
      <c r="D169" s="309" t="s">
        <v>117</v>
      </c>
      <c r="E169" s="309"/>
      <c r="F169" s="309"/>
      <c r="G169" s="40" t="s">
        <v>118</v>
      </c>
      <c r="H169" s="29" t="s">
        <v>8</v>
      </c>
      <c r="I169" s="29" t="s">
        <v>119</v>
      </c>
      <c r="J169" s="29" t="s">
        <v>78</v>
      </c>
      <c r="K169" s="29" t="s">
        <v>79</v>
      </c>
      <c r="L169" s="29" t="s">
        <v>120</v>
      </c>
      <c r="M169" s="29" t="s">
        <v>315</v>
      </c>
      <c r="N169" s="29" t="s">
        <v>80</v>
      </c>
      <c r="O169" s="17"/>
    </row>
    <row r="170" spans="1:15" ht="20.25" x14ac:dyDescent="0.3">
      <c r="A170" s="310">
        <v>44031</v>
      </c>
      <c r="B170" s="41" t="s">
        <v>151</v>
      </c>
      <c r="C170" s="30" t="s">
        <v>152</v>
      </c>
      <c r="D170" s="30" t="s">
        <v>76</v>
      </c>
      <c r="E170" s="30" t="s">
        <v>77</v>
      </c>
      <c r="F170" s="31" t="s">
        <v>153</v>
      </c>
      <c r="G170" s="288"/>
      <c r="H170" s="288"/>
      <c r="I170" s="288"/>
      <c r="J170" s="288"/>
      <c r="K170" s="288"/>
      <c r="L170" s="288"/>
      <c r="M170" s="288"/>
      <c r="N170" s="288"/>
      <c r="O170" s="17"/>
    </row>
    <row r="171" spans="1:15" ht="20.25" x14ac:dyDescent="0.3">
      <c r="A171" s="311"/>
      <c r="B171" s="45">
        <v>83</v>
      </c>
      <c r="C171" s="46">
        <v>2</v>
      </c>
      <c r="D171" s="32">
        <v>5</v>
      </c>
      <c r="E171" s="32">
        <v>799</v>
      </c>
      <c r="F171" s="46">
        <v>27</v>
      </c>
      <c r="G171" s="42">
        <v>44032</v>
      </c>
      <c r="H171" s="32">
        <v>0</v>
      </c>
      <c r="I171" s="34">
        <v>0</v>
      </c>
      <c r="J171" s="34">
        <v>0</v>
      </c>
      <c r="K171" s="34">
        <v>0</v>
      </c>
      <c r="L171" s="34">
        <v>840.5</v>
      </c>
      <c r="M171" s="34">
        <f>L171-C171-F171</f>
        <v>811.5</v>
      </c>
      <c r="N171" s="36">
        <v>814</v>
      </c>
      <c r="O171" s="22">
        <f>N171-M171</f>
        <v>2.5</v>
      </c>
    </row>
    <row r="172" spans="1:15" ht="20.25" x14ac:dyDescent="0.3">
      <c r="A172" s="311"/>
      <c r="B172" s="42"/>
      <c r="C172" s="43"/>
      <c r="D172" s="301" t="s">
        <v>121</v>
      </c>
      <c r="E172" s="301"/>
      <c r="F172" s="301"/>
      <c r="G172" s="28" t="s">
        <v>122</v>
      </c>
      <c r="H172" s="32"/>
      <c r="I172" s="32"/>
      <c r="J172" s="32"/>
      <c r="K172" s="32"/>
      <c r="L172" s="32"/>
      <c r="M172" s="32"/>
      <c r="N172" s="32"/>
      <c r="O172" s="17"/>
    </row>
    <row r="173" spans="1:15" ht="20.25" x14ac:dyDescent="0.3">
      <c r="A173" s="311"/>
      <c r="B173" s="302"/>
      <c r="C173" s="303"/>
      <c r="D173" s="30" t="s">
        <v>76</v>
      </c>
      <c r="E173" s="30" t="s">
        <v>77</v>
      </c>
      <c r="F173" s="31" t="s">
        <v>153</v>
      </c>
      <c r="G173" s="346"/>
      <c r="H173" s="346"/>
      <c r="I173" s="346"/>
      <c r="J173" s="346"/>
      <c r="K173" s="346"/>
      <c r="L173" s="346"/>
      <c r="M173" s="346"/>
      <c r="N173" s="346"/>
      <c r="O173" s="17"/>
    </row>
    <row r="174" spans="1:15" ht="20.25" x14ac:dyDescent="0.3">
      <c r="A174" s="311"/>
      <c r="B174" s="304"/>
      <c r="C174" s="305"/>
      <c r="D174" s="32">
        <v>0</v>
      </c>
      <c r="E174" s="32">
        <v>208</v>
      </c>
      <c r="F174" s="46">
        <v>7</v>
      </c>
      <c r="G174" s="42">
        <v>44032</v>
      </c>
      <c r="H174" s="32">
        <v>0</v>
      </c>
      <c r="I174" s="34">
        <v>0</v>
      </c>
      <c r="J174" s="34">
        <v>0</v>
      </c>
      <c r="K174" s="34">
        <v>0</v>
      </c>
      <c r="L174" s="34">
        <v>208</v>
      </c>
      <c r="M174" s="34">
        <f>L174-F174</f>
        <v>201</v>
      </c>
      <c r="N174" s="36">
        <v>200</v>
      </c>
      <c r="O174" s="21">
        <f>N174-M174</f>
        <v>-1</v>
      </c>
    </row>
    <row r="175" spans="1:15" ht="20.25" x14ac:dyDescent="0.3">
      <c r="A175" s="318"/>
      <c r="B175" s="319"/>
      <c r="C175" s="320"/>
      <c r="D175" s="32"/>
      <c r="E175" s="32"/>
      <c r="F175" s="32"/>
      <c r="G175" s="42"/>
      <c r="H175" s="32"/>
      <c r="I175" s="34"/>
      <c r="J175" s="34"/>
      <c r="K175" s="34"/>
      <c r="L175" s="34"/>
      <c r="M175" s="34"/>
      <c r="N175" s="34"/>
      <c r="O175" s="17"/>
    </row>
    <row r="176" spans="1:15" ht="20.25" x14ac:dyDescent="0.3">
      <c r="A176" s="289" t="s">
        <v>322</v>
      </c>
      <c r="B176" s="290"/>
      <c r="C176" s="290"/>
      <c r="D176" s="290"/>
      <c r="E176" s="290"/>
      <c r="F176" s="290"/>
      <c r="G176" s="291"/>
      <c r="H176" s="292" t="s">
        <v>5</v>
      </c>
      <c r="I176" s="293"/>
      <c r="J176" s="293"/>
      <c r="K176" s="294"/>
      <c r="L176" s="36">
        <f>L164+L167+L171+L174</f>
        <v>2571.5</v>
      </c>
      <c r="M176" s="36">
        <f>M164+M167+M171+M174</f>
        <v>2493.5</v>
      </c>
      <c r="N176" s="37">
        <f>N164+N167+N171+N174</f>
        <v>2495</v>
      </c>
      <c r="O176" s="17"/>
    </row>
    <row r="177" spans="1:15" ht="20.25" x14ac:dyDescent="0.3">
      <c r="A177" s="306"/>
      <c r="B177" s="307"/>
      <c r="C177" s="307"/>
      <c r="D177" s="307"/>
      <c r="E177" s="307"/>
      <c r="F177" s="307"/>
      <c r="G177" s="307"/>
      <c r="H177" s="307"/>
      <c r="I177" s="307"/>
      <c r="J177" s="307"/>
      <c r="K177" s="307"/>
      <c r="L177" s="307"/>
      <c r="M177" s="307"/>
      <c r="N177" s="308"/>
      <c r="O177" s="17"/>
    </row>
    <row r="178" spans="1:15" ht="20.25" x14ac:dyDescent="0.3">
      <c r="A178" s="29" t="s">
        <v>116</v>
      </c>
      <c r="B178" s="29"/>
      <c r="C178" s="29"/>
      <c r="D178" s="309" t="s">
        <v>117</v>
      </c>
      <c r="E178" s="309"/>
      <c r="F178" s="309"/>
      <c r="G178" s="40" t="s">
        <v>118</v>
      </c>
      <c r="H178" s="29" t="s">
        <v>8</v>
      </c>
      <c r="I178" s="29" t="s">
        <v>119</v>
      </c>
      <c r="J178" s="29" t="s">
        <v>78</v>
      </c>
      <c r="K178" s="29" t="s">
        <v>79</v>
      </c>
      <c r="L178" s="29" t="s">
        <v>120</v>
      </c>
      <c r="M178" s="29" t="s">
        <v>315</v>
      </c>
      <c r="N178" s="29" t="s">
        <v>80</v>
      </c>
      <c r="O178" s="17"/>
    </row>
    <row r="179" spans="1:15" ht="20.25" x14ac:dyDescent="0.3">
      <c r="A179" s="310">
        <v>44032</v>
      </c>
      <c r="B179" s="41" t="s">
        <v>151</v>
      </c>
      <c r="C179" s="30" t="s">
        <v>152</v>
      </c>
      <c r="D179" s="30" t="s">
        <v>76</v>
      </c>
      <c r="E179" s="30" t="s">
        <v>77</v>
      </c>
      <c r="F179" s="31" t="s">
        <v>153</v>
      </c>
      <c r="G179" s="288"/>
      <c r="H179" s="288"/>
      <c r="I179" s="288"/>
      <c r="J179" s="288"/>
      <c r="K179" s="288"/>
      <c r="L179" s="288"/>
      <c r="M179" s="288"/>
      <c r="N179" s="288"/>
      <c r="O179" s="17"/>
    </row>
    <row r="180" spans="1:15" ht="20.25" x14ac:dyDescent="0.3">
      <c r="A180" s="311"/>
      <c r="B180" s="45">
        <v>100</v>
      </c>
      <c r="C180" s="46">
        <v>3.5</v>
      </c>
      <c r="D180" s="32">
        <v>19</v>
      </c>
      <c r="E180" s="32">
        <v>1251</v>
      </c>
      <c r="F180" s="46">
        <v>27</v>
      </c>
      <c r="G180" s="42">
        <v>44032</v>
      </c>
      <c r="H180" s="32">
        <v>0</v>
      </c>
      <c r="I180" s="34">
        <v>0</v>
      </c>
      <c r="J180" s="34">
        <v>0</v>
      </c>
      <c r="K180" s="34">
        <v>0</v>
      </c>
      <c r="L180" s="34">
        <v>1301</v>
      </c>
      <c r="M180" s="34">
        <f>L180-C180-F180</f>
        <v>1270.5</v>
      </c>
      <c r="N180" s="36">
        <v>1268</v>
      </c>
      <c r="O180" s="21">
        <f>N180-M180</f>
        <v>-2.5</v>
      </c>
    </row>
    <row r="181" spans="1:15" ht="20.25" x14ac:dyDescent="0.3">
      <c r="A181" s="311"/>
      <c r="B181" s="42"/>
      <c r="C181" s="43"/>
      <c r="D181" s="301" t="s">
        <v>121</v>
      </c>
      <c r="E181" s="301"/>
      <c r="F181" s="301"/>
      <c r="G181" s="28" t="s">
        <v>122</v>
      </c>
      <c r="H181" s="32"/>
      <c r="I181" s="32"/>
      <c r="J181" s="32"/>
      <c r="K181" s="32"/>
      <c r="L181" s="32"/>
      <c r="M181" s="32"/>
      <c r="N181" s="32"/>
      <c r="O181" s="17"/>
    </row>
    <row r="182" spans="1:15" ht="20.25" x14ac:dyDescent="0.3">
      <c r="A182" s="311"/>
      <c r="B182" s="302"/>
      <c r="C182" s="303"/>
      <c r="D182" s="30" t="s">
        <v>76</v>
      </c>
      <c r="E182" s="30" t="s">
        <v>77</v>
      </c>
      <c r="F182" s="31" t="s">
        <v>153</v>
      </c>
      <c r="G182" s="288"/>
      <c r="H182" s="288"/>
      <c r="I182" s="288"/>
      <c r="J182" s="288"/>
      <c r="K182" s="288"/>
      <c r="L182" s="288"/>
      <c r="M182" s="288"/>
      <c r="N182" s="288"/>
      <c r="O182" s="17"/>
    </row>
    <row r="183" spans="1:15" ht="20.25" x14ac:dyDescent="0.3">
      <c r="A183" s="311"/>
      <c r="B183" s="304"/>
      <c r="C183" s="305"/>
      <c r="D183" s="32">
        <v>1</v>
      </c>
      <c r="E183" s="32">
        <v>299</v>
      </c>
      <c r="F183" s="46">
        <v>18</v>
      </c>
      <c r="G183" s="42">
        <v>44033</v>
      </c>
      <c r="H183" s="32">
        <v>0</v>
      </c>
      <c r="I183" s="34">
        <v>0</v>
      </c>
      <c r="J183" s="34">
        <v>0</v>
      </c>
      <c r="K183" s="34">
        <v>0</v>
      </c>
      <c r="L183" s="34">
        <v>299</v>
      </c>
      <c r="M183" s="34">
        <f>L183-F183</f>
        <v>281</v>
      </c>
      <c r="N183" s="36">
        <v>291</v>
      </c>
      <c r="O183" s="22">
        <f>N183-M183</f>
        <v>10</v>
      </c>
    </row>
    <row r="184" spans="1:15" ht="20.25" x14ac:dyDescent="0.3">
      <c r="A184" s="306"/>
      <c r="B184" s="307"/>
      <c r="C184" s="307"/>
      <c r="D184" s="307"/>
      <c r="E184" s="307"/>
      <c r="F184" s="307"/>
      <c r="G184" s="307"/>
      <c r="H184" s="307"/>
      <c r="I184" s="307"/>
      <c r="J184" s="307"/>
      <c r="K184" s="307"/>
      <c r="L184" s="307"/>
      <c r="M184" s="307"/>
      <c r="N184" s="308"/>
      <c r="O184" s="17"/>
    </row>
    <row r="185" spans="1:15" ht="20.25" x14ac:dyDescent="0.3">
      <c r="A185" s="29" t="s">
        <v>116</v>
      </c>
      <c r="B185" s="29"/>
      <c r="C185" s="29"/>
      <c r="D185" s="309" t="s">
        <v>117</v>
      </c>
      <c r="E185" s="309"/>
      <c r="F185" s="309"/>
      <c r="G185" s="40" t="s">
        <v>118</v>
      </c>
      <c r="H185" s="29" t="s">
        <v>8</v>
      </c>
      <c r="I185" s="29" t="s">
        <v>119</v>
      </c>
      <c r="J185" s="29" t="s">
        <v>78</v>
      </c>
      <c r="K185" s="29" t="s">
        <v>79</v>
      </c>
      <c r="L185" s="29" t="s">
        <v>120</v>
      </c>
      <c r="M185" s="29" t="s">
        <v>315</v>
      </c>
      <c r="N185" s="29" t="s">
        <v>80</v>
      </c>
      <c r="O185" s="17"/>
    </row>
    <row r="186" spans="1:15" ht="20.25" x14ac:dyDescent="0.3">
      <c r="A186" s="310">
        <v>44033</v>
      </c>
      <c r="B186" s="41" t="s">
        <v>151</v>
      </c>
      <c r="C186" s="30" t="s">
        <v>152</v>
      </c>
      <c r="D186" s="30" t="s">
        <v>76</v>
      </c>
      <c r="E186" s="30" t="s">
        <v>77</v>
      </c>
      <c r="F186" s="31" t="s">
        <v>153</v>
      </c>
      <c r="G186" s="288"/>
      <c r="H186" s="288"/>
      <c r="I186" s="288"/>
      <c r="J186" s="288"/>
      <c r="K186" s="288"/>
      <c r="L186" s="288"/>
      <c r="M186" s="288"/>
      <c r="N186" s="288"/>
      <c r="O186" s="17"/>
    </row>
    <row r="187" spans="1:15" ht="20.25" x14ac:dyDescent="0.3">
      <c r="A187" s="311"/>
      <c r="B187" s="45">
        <v>100</v>
      </c>
      <c r="C187" s="46">
        <v>3</v>
      </c>
      <c r="D187" s="32">
        <v>18</v>
      </c>
      <c r="E187" s="32">
        <v>1382</v>
      </c>
      <c r="F187" s="46">
        <v>29</v>
      </c>
      <c r="G187" s="42">
        <v>44033</v>
      </c>
      <c r="H187" s="32">
        <v>0</v>
      </c>
      <c r="I187" s="34">
        <v>0</v>
      </c>
      <c r="J187" s="34">
        <v>0</v>
      </c>
      <c r="K187" s="34">
        <v>0</v>
      </c>
      <c r="L187" s="34">
        <v>1432</v>
      </c>
      <c r="M187" s="34">
        <f>L187-C187-F187</f>
        <v>1400</v>
      </c>
      <c r="N187" s="36">
        <v>1401</v>
      </c>
      <c r="O187" s="22">
        <f>N187-M187</f>
        <v>1</v>
      </c>
    </row>
    <row r="188" spans="1:15" ht="20.25" x14ac:dyDescent="0.3">
      <c r="A188" s="311"/>
      <c r="B188" s="42"/>
      <c r="C188" s="43"/>
      <c r="D188" s="301" t="s">
        <v>121</v>
      </c>
      <c r="E188" s="301"/>
      <c r="F188" s="301"/>
      <c r="G188" s="28" t="s">
        <v>122</v>
      </c>
      <c r="H188" s="32"/>
      <c r="I188" s="32"/>
      <c r="J188" s="32"/>
      <c r="K188" s="32"/>
      <c r="L188" s="32"/>
      <c r="M188" s="32"/>
      <c r="N188" s="32"/>
      <c r="O188" s="17"/>
    </row>
    <row r="189" spans="1:15" ht="20.25" x14ac:dyDescent="0.3">
      <c r="A189" s="311"/>
      <c r="B189" s="302"/>
      <c r="C189" s="303"/>
      <c r="D189" s="30" t="s">
        <v>76</v>
      </c>
      <c r="E189" s="30" t="s">
        <v>77</v>
      </c>
      <c r="F189" s="31" t="s">
        <v>153</v>
      </c>
      <c r="G189" s="288"/>
      <c r="H189" s="288"/>
      <c r="I189" s="288"/>
      <c r="J189" s="288"/>
      <c r="K189" s="288"/>
      <c r="L189" s="288"/>
      <c r="M189" s="288"/>
      <c r="N189" s="288"/>
      <c r="O189" s="17"/>
    </row>
    <row r="190" spans="1:15" ht="20.25" x14ac:dyDescent="0.3">
      <c r="A190" s="311"/>
      <c r="B190" s="304"/>
      <c r="C190" s="305"/>
      <c r="D190" s="32">
        <v>10</v>
      </c>
      <c r="E190" s="32">
        <v>290</v>
      </c>
      <c r="F190" s="46">
        <v>21</v>
      </c>
      <c r="G190" s="42">
        <v>44034</v>
      </c>
      <c r="H190" s="32">
        <v>0</v>
      </c>
      <c r="I190" s="34">
        <v>0</v>
      </c>
      <c r="J190" s="34">
        <v>0</v>
      </c>
      <c r="K190" s="34">
        <v>0</v>
      </c>
      <c r="L190" s="34">
        <v>290</v>
      </c>
      <c r="M190" s="34">
        <f>L190-F190</f>
        <v>269</v>
      </c>
      <c r="N190" s="36">
        <v>267</v>
      </c>
      <c r="O190" s="21">
        <f>N190-M190</f>
        <v>-2</v>
      </c>
    </row>
    <row r="191" spans="1:15" ht="20.25" x14ac:dyDescent="0.3">
      <c r="A191" s="318"/>
      <c r="B191" s="319"/>
      <c r="C191" s="320"/>
      <c r="D191" s="32"/>
      <c r="E191" s="32"/>
      <c r="F191" s="32"/>
      <c r="G191" s="42"/>
      <c r="H191" s="32"/>
      <c r="I191" s="34"/>
      <c r="J191" s="34"/>
      <c r="K191" s="34"/>
      <c r="L191" s="34"/>
      <c r="M191" s="34"/>
      <c r="N191" s="34"/>
      <c r="O191" s="17"/>
    </row>
    <row r="192" spans="1:15" ht="20.25" x14ac:dyDescent="0.3">
      <c r="A192" s="306"/>
      <c r="B192" s="307"/>
      <c r="C192" s="307"/>
      <c r="D192" s="307"/>
      <c r="E192" s="307"/>
      <c r="F192" s="307"/>
      <c r="G192" s="307"/>
      <c r="H192" s="307"/>
      <c r="I192" s="307"/>
      <c r="J192" s="307"/>
      <c r="K192" s="307"/>
      <c r="L192" s="307"/>
      <c r="M192" s="307"/>
      <c r="N192" s="308"/>
      <c r="O192" s="17"/>
    </row>
    <row r="193" spans="1:15" ht="20.25" x14ac:dyDescent="0.3">
      <c r="A193" s="29" t="s">
        <v>116</v>
      </c>
      <c r="B193" s="29"/>
      <c r="C193" s="29"/>
      <c r="D193" s="309" t="s">
        <v>117</v>
      </c>
      <c r="E193" s="309"/>
      <c r="F193" s="309"/>
      <c r="G193" s="40" t="s">
        <v>118</v>
      </c>
      <c r="H193" s="29" t="s">
        <v>8</v>
      </c>
      <c r="I193" s="29" t="s">
        <v>119</v>
      </c>
      <c r="J193" s="29" t="s">
        <v>78</v>
      </c>
      <c r="K193" s="29" t="s">
        <v>79</v>
      </c>
      <c r="L193" s="29" t="s">
        <v>120</v>
      </c>
      <c r="M193" s="29" t="s">
        <v>315</v>
      </c>
      <c r="N193" s="29" t="s">
        <v>80</v>
      </c>
      <c r="O193" s="17"/>
    </row>
    <row r="194" spans="1:15" ht="20.25" x14ac:dyDescent="0.3">
      <c r="A194" s="310">
        <v>44034</v>
      </c>
      <c r="B194" s="41" t="s">
        <v>151</v>
      </c>
      <c r="C194" s="30" t="s">
        <v>152</v>
      </c>
      <c r="D194" s="30" t="s">
        <v>76</v>
      </c>
      <c r="E194" s="30" t="s">
        <v>77</v>
      </c>
      <c r="F194" s="31" t="s">
        <v>153</v>
      </c>
      <c r="G194" s="288"/>
      <c r="H194" s="288"/>
      <c r="I194" s="288"/>
      <c r="J194" s="288"/>
      <c r="K194" s="288"/>
      <c r="L194" s="288"/>
      <c r="M194" s="288"/>
      <c r="N194" s="288"/>
      <c r="O194" s="17"/>
    </row>
    <row r="195" spans="1:15" ht="20.25" x14ac:dyDescent="0.3">
      <c r="A195" s="311"/>
      <c r="B195" s="45">
        <v>100</v>
      </c>
      <c r="C195" s="46">
        <v>4</v>
      </c>
      <c r="D195" s="32">
        <v>12</v>
      </c>
      <c r="E195" s="32">
        <v>1388</v>
      </c>
      <c r="F195" s="46">
        <v>30</v>
      </c>
      <c r="G195" s="42">
        <v>44034</v>
      </c>
      <c r="H195" s="32">
        <v>0</v>
      </c>
      <c r="I195" s="34">
        <v>0</v>
      </c>
      <c r="J195" s="34">
        <v>0</v>
      </c>
      <c r="K195" s="34">
        <v>0</v>
      </c>
      <c r="L195" s="34">
        <v>1438</v>
      </c>
      <c r="M195" s="34">
        <f>L195-C195-F195</f>
        <v>1404</v>
      </c>
      <c r="N195" s="36">
        <v>1407</v>
      </c>
      <c r="O195" s="22">
        <f>N195-M195</f>
        <v>3</v>
      </c>
    </row>
    <row r="196" spans="1:15" ht="20.25" x14ac:dyDescent="0.3">
      <c r="A196" s="311"/>
      <c r="B196" s="42"/>
      <c r="C196" s="43"/>
      <c r="D196" s="301" t="s">
        <v>121</v>
      </c>
      <c r="E196" s="301"/>
      <c r="F196" s="301"/>
      <c r="G196" s="28" t="s">
        <v>122</v>
      </c>
      <c r="H196" s="32"/>
      <c r="I196" s="32"/>
      <c r="J196" s="32"/>
      <c r="K196" s="32"/>
      <c r="L196" s="32"/>
      <c r="M196" s="32"/>
      <c r="N196" s="32"/>
      <c r="O196" s="17"/>
    </row>
    <row r="197" spans="1:15" ht="20.25" x14ac:dyDescent="0.3">
      <c r="A197" s="311"/>
      <c r="B197" s="302"/>
      <c r="C197" s="303"/>
      <c r="D197" s="30" t="s">
        <v>76</v>
      </c>
      <c r="E197" s="30" t="s">
        <v>77</v>
      </c>
      <c r="F197" s="31" t="s">
        <v>153</v>
      </c>
      <c r="G197" s="288"/>
      <c r="H197" s="288"/>
      <c r="I197" s="288"/>
      <c r="J197" s="288"/>
      <c r="K197" s="288"/>
      <c r="L197" s="288"/>
      <c r="M197" s="288"/>
      <c r="N197" s="288"/>
      <c r="O197" s="17"/>
    </row>
    <row r="198" spans="1:15" ht="20.25" x14ac:dyDescent="0.3">
      <c r="A198" s="311"/>
      <c r="B198" s="304"/>
      <c r="C198" s="305"/>
      <c r="D198" s="312">
        <v>5</v>
      </c>
      <c r="E198" s="312">
        <v>295</v>
      </c>
      <c r="F198" s="315">
        <v>14</v>
      </c>
      <c r="G198" s="310">
        <v>44035</v>
      </c>
      <c r="H198" s="312">
        <v>0</v>
      </c>
      <c r="I198" s="298">
        <v>0</v>
      </c>
      <c r="J198" s="298">
        <v>0</v>
      </c>
      <c r="K198" s="298">
        <v>0</v>
      </c>
      <c r="L198" s="298">
        <v>295</v>
      </c>
      <c r="M198" s="298">
        <f>L198-F198</f>
        <v>281</v>
      </c>
      <c r="N198" s="34">
        <v>258</v>
      </c>
      <c r="O198" s="17"/>
    </row>
    <row r="199" spans="1:15" ht="20.25" x14ac:dyDescent="0.3">
      <c r="A199" s="311"/>
      <c r="B199" s="304"/>
      <c r="C199" s="305"/>
      <c r="D199" s="313"/>
      <c r="E199" s="313"/>
      <c r="F199" s="316"/>
      <c r="G199" s="311"/>
      <c r="H199" s="313"/>
      <c r="I199" s="299"/>
      <c r="J199" s="299"/>
      <c r="K199" s="299"/>
      <c r="L199" s="299"/>
      <c r="M199" s="299"/>
      <c r="N199" s="34">
        <v>20</v>
      </c>
      <c r="O199" s="17"/>
    </row>
    <row r="200" spans="1:15" ht="20.25" x14ac:dyDescent="0.3">
      <c r="A200" s="318"/>
      <c r="B200" s="319"/>
      <c r="C200" s="320"/>
      <c r="D200" s="314"/>
      <c r="E200" s="314"/>
      <c r="F200" s="317"/>
      <c r="G200" s="318"/>
      <c r="H200" s="314"/>
      <c r="I200" s="300"/>
      <c r="J200" s="300"/>
      <c r="K200" s="300"/>
      <c r="L200" s="300"/>
      <c r="M200" s="300"/>
      <c r="N200" s="36">
        <f>N198+N199</f>
        <v>278</v>
      </c>
      <c r="O200" s="21">
        <f>N200-M198</f>
        <v>-3</v>
      </c>
    </row>
    <row r="201" spans="1:15" ht="20.25" x14ac:dyDescent="0.3">
      <c r="A201" s="306"/>
      <c r="B201" s="307"/>
      <c r="C201" s="307"/>
      <c r="D201" s="307"/>
      <c r="E201" s="307"/>
      <c r="F201" s="307"/>
      <c r="G201" s="307"/>
      <c r="H201" s="307"/>
      <c r="I201" s="307"/>
      <c r="J201" s="307"/>
      <c r="K201" s="307"/>
      <c r="L201" s="307"/>
      <c r="M201" s="307"/>
      <c r="N201" s="308"/>
      <c r="O201" s="17"/>
    </row>
    <row r="202" spans="1:15" ht="20.25" x14ac:dyDescent="0.3">
      <c r="A202" s="29" t="s">
        <v>116</v>
      </c>
      <c r="B202" s="29"/>
      <c r="C202" s="29"/>
      <c r="D202" s="309" t="s">
        <v>117</v>
      </c>
      <c r="E202" s="309"/>
      <c r="F202" s="309"/>
      <c r="G202" s="40" t="s">
        <v>118</v>
      </c>
      <c r="H202" s="29" t="s">
        <v>8</v>
      </c>
      <c r="I202" s="29" t="s">
        <v>119</v>
      </c>
      <c r="J202" s="29" t="s">
        <v>78</v>
      </c>
      <c r="K202" s="29" t="s">
        <v>79</v>
      </c>
      <c r="L202" s="29" t="s">
        <v>120</v>
      </c>
      <c r="M202" s="29" t="s">
        <v>315</v>
      </c>
      <c r="N202" s="29" t="s">
        <v>80</v>
      </c>
      <c r="O202" s="17"/>
    </row>
    <row r="203" spans="1:15" ht="20.25" x14ac:dyDescent="0.3">
      <c r="A203" s="310">
        <v>44035</v>
      </c>
      <c r="B203" s="41" t="s">
        <v>151</v>
      </c>
      <c r="C203" s="30" t="s">
        <v>152</v>
      </c>
      <c r="D203" s="30" t="s">
        <v>76</v>
      </c>
      <c r="E203" s="30" t="s">
        <v>77</v>
      </c>
      <c r="F203" s="31" t="s">
        <v>153</v>
      </c>
      <c r="G203" s="288"/>
      <c r="H203" s="288"/>
      <c r="I203" s="288"/>
      <c r="J203" s="288"/>
      <c r="K203" s="288"/>
      <c r="L203" s="288"/>
      <c r="M203" s="288"/>
      <c r="N203" s="288"/>
      <c r="O203" s="17"/>
    </row>
    <row r="204" spans="1:15" ht="20.25" x14ac:dyDescent="0.3">
      <c r="A204" s="311"/>
      <c r="B204" s="45">
        <v>100</v>
      </c>
      <c r="C204" s="46">
        <v>4</v>
      </c>
      <c r="D204" s="32">
        <v>18</v>
      </c>
      <c r="E204" s="32">
        <v>1382</v>
      </c>
      <c r="F204" s="46">
        <v>30</v>
      </c>
      <c r="G204" s="42">
        <v>44035</v>
      </c>
      <c r="H204" s="32">
        <v>0</v>
      </c>
      <c r="I204" s="34">
        <v>0</v>
      </c>
      <c r="J204" s="34">
        <v>0</v>
      </c>
      <c r="K204" s="34">
        <v>0</v>
      </c>
      <c r="L204" s="34">
        <v>1432</v>
      </c>
      <c r="M204" s="34">
        <f>L204-F204-C204</f>
        <v>1398</v>
      </c>
      <c r="N204" s="36">
        <v>1397</v>
      </c>
      <c r="O204" s="21">
        <f>N204-M204</f>
        <v>-1</v>
      </c>
    </row>
    <row r="205" spans="1:15" ht="20.25" x14ac:dyDescent="0.3">
      <c r="A205" s="311"/>
      <c r="B205" s="42"/>
      <c r="C205" s="43"/>
      <c r="D205" s="301" t="s">
        <v>121</v>
      </c>
      <c r="E205" s="301"/>
      <c r="F205" s="301"/>
      <c r="G205" s="28" t="s">
        <v>122</v>
      </c>
      <c r="H205" s="32"/>
      <c r="I205" s="32"/>
      <c r="J205" s="32"/>
      <c r="K205" s="32"/>
      <c r="L205" s="32"/>
      <c r="M205" s="32"/>
      <c r="N205" s="32"/>
      <c r="O205" s="17"/>
    </row>
    <row r="206" spans="1:15" ht="20.25" x14ac:dyDescent="0.3">
      <c r="A206" s="311"/>
      <c r="B206" s="302"/>
      <c r="C206" s="303"/>
      <c r="D206" s="30" t="s">
        <v>76</v>
      </c>
      <c r="E206" s="30" t="s">
        <v>77</v>
      </c>
      <c r="F206" s="31" t="s">
        <v>153</v>
      </c>
      <c r="G206" s="288"/>
      <c r="H206" s="288"/>
      <c r="I206" s="288"/>
      <c r="J206" s="288"/>
      <c r="K206" s="288"/>
      <c r="L206" s="288"/>
      <c r="M206" s="288"/>
      <c r="N206" s="288"/>
      <c r="O206" s="17"/>
    </row>
    <row r="207" spans="1:15" ht="20.25" x14ac:dyDescent="0.3">
      <c r="A207" s="311"/>
      <c r="B207" s="304"/>
      <c r="C207" s="305"/>
      <c r="D207" s="32">
        <v>2</v>
      </c>
      <c r="E207" s="32">
        <v>298</v>
      </c>
      <c r="F207" s="46">
        <v>13</v>
      </c>
      <c r="G207" s="42">
        <v>44036</v>
      </c>
      <c r="H207" s="32">
        <v>0</v>
      </c>
      <c r="I207" s="34">
        <v>0</v>
      </c>
      <c r="J207" s="34">
        <v>0</v>
      </c>
      <c r="K207" s="34">
        <v>0</v>
      </c>
      <c r="L207" s="34">
        <v>298</v>
      </c>
      <c r="M207" s="34">
        <f>L207-F207</f>
        <v>285</v>
      </c>
      <c r="N207" s="36">
        <v>286</v>
      </c>
      <c r="O207" s="22">
        <f>N207-M207</f>
        <v>1</v>
      </c>
    </row>
    <row r="208" spans="1:15" ht="20.25" x14ac:dyDescent="0.3">
      <c r="A208" s="306"/>
      <c r="B208" s="307"/>
      <c r="C208" s="307"/>
      <c r="D208" s="307"/>
      <c r="E208" s="307"/>
      <c r="F208" s="307"/>
      <c r="G208" s="307"/>
      <c r="H208" s="307"/>
      <c r="I208" s="307"/>
      <c r="J208" s="307"/>
      <c r="K208" s="307"/>
      <c r="L208" s="307"/>
      <c r="M208" s="307"/>
      <c r="N208" s="308"/>
      <c r="O208" s="17"/>
    </row>
    <row r="209" spans="1:15" ht="20.25" x14ac:dyDescent="0.3">
      <c r="A209" s="29" t="s">
        <v>116</v>
      </c>
      <c r="B209" s="29"/>
      <c r="C209" s="29"/>
      <c r="D209" s="309" t="s">
        <v>117</v>
      </c>
      <c r="E209" s="309"/>
      <c r="F209" s="309"/>
      <c r="G209" s="40" t="s">
        <v>118</v>
      </c>
      <c r="H209" s="29" t="s">
        <v>8</v>
      </c>
      <c r="I209" s="29" t="s">
        <v>119</v>
      </c>
      <c r="J209" s="29" t="s">
        <v>78</v>
      </c>
      <c r="K209" s="29" t="s">
        <v>79</v>
      </c>
      <c r="L209" s="29" t="s">
        <v>120</v>
      </c>
      <c r="M209" s="29" t="s">
        <v>315</v>
      </c>
      <c r="N209" s="29" t="s">
        <v>80</v>
      </c>
      <c r="O209" s="17"/>
    </row>
    <row r="210" spans="1:15" ht="20.25" x14ac:dyDescent="0.3">
      <c r="A210" s="310">
        <v>44036</v>
      </c>
      <c r="B210" s="41" t="s">
        <v>151</v>
      </c>
      <c r="C210" s="30" t="s">
        <v>152</v>
      </c>
      <c r="D210" s="30" t="s">
        <v>76</v>
      </c>
      <c r="E210" s="30" t="s">
        <v>77</v>
      </c>
      <c r="F210" s="31" t="s">
        <v>153</v>
      </c>
      <c r="G210" s="288"/>
      <c r="H210" s="288"/>
      <c r="I210" s="288"/>
      <c r="J210" s="288"/>
      <c r="K210" s="288"/>
      <c r="L210" s="288"/>
      <c r="M210" s="288"/>
      <c r="N210" s="288"/>
      <c r="O210" s="17"/>
    </row>
    <row r="211" spans="1:15" ht="20.25" x14ac:dyDescent="0.3">
      <c r="A211" s="311"/>
      <c r="B211" s="321">
        <v>100</v>
      </c>
      <c r="C211" s="315">
        <v>4.5</v>
      </c>
      <c r="D211" s="312">
        <v>15</v>
      </c>
      <c r="E211" s="312">
        <v>1173</v>
      </c>
      <c r="F211" s="315">
        <v>37</v>
      </c>
      <c r="G211" s="310">
        <v>44036</v>
      </c>
      <c r="H211" s="312">
        <v>0</v>
      </c>
      <c r="I211" s="298">
        <v>0</v>
      </c>
      <c r="J211" s="298">
        <v>0</v>
      </c>
      <c r="K211" s="298">
        <v>0</v>
      </c>
      <c r="L211" s="298">
        <v>1223</v>
      </c>
      <c r="M211" s="298">
        <f>L211-C211-F211</f>
        <v>1181.5</v>
      </c>
      <c r="N211" s="34">
        <v>1166</v>
      </c>
      <c r="O211" s="17"/>
    </row>
    <row r="212" spans="1:15" ht="20.25" x14ac:dyDescent="0.3">
      <c r="A212" s="311"/>
      <c r="B212" s="322"/>
      <c r="C212" s="316"/>
      <c r="D212" s="313"/>
      <c r="E212" s="313"/>
      <c r="F212" s="316"/>
      <c r="G212" s="311"/>
      <c r="H212" s="313"/>
      <c r="I212" s="299"/>
      <c r="J212" s="299"/>
      <c r="K212" s="299"/>
      <c r="L212" s="299"/>
      <c r="M212" s="299"/>
      <c r="N212" s="34">
        <v>20</v>
      </c>
      <c r="O212" s="17"/>
    </row>
    <row r="213" spans="1:15" ht="20.25" x14ac:dyDescent="0.3">
      <c r="A213" s="311"/>
      <c r="B213" s="323"/>
      <c r="C213" s="317"/>
      <c r="D213" s="314"/>
      <c r="E213" s="314"/>
      <c r="F213" s="317"/>
      <c r="G213" s="318"/>
      <c r="H213" s="314"/>
      <c r="I213" s="300"/>
      <c r="J213" s="300"/>
      <c r="K213" s="300"/>
      <c r="L213" s="300"/>
      <c r="M213" s="300"/>
      <c r="N213" s="36">
        <f>N211+N212</f>
        <v>1186</v>
      </c>
      <c r="O213" s="22">
        <f>N213-M211</f>
        <v>4.5</v>
      </c>
    </row>
    <row r="214" spans="1:15" ht="20.25" x14ac:dyDescent="0.3">
      <c r="A214" s="311"/>
      <c r="B214" s="42"/>
      <c r="C214" s="43"/>
      <c r="D214" s="301" t="s">
        <v>121</v>
      </c>
      <c r="E214" s="301"/>
      <c r="F214" s="301"/>
      <c r="G214" s="28" t="s">
        <v>122</v>
      </c>
      <c r="H214" s="32"/>
      <c r="I214" s="32"/>
      <c r="J214" s="32"/>
      <c r="K214" s="32"/>
      <c r="L214" s="32"/>
      <c r="M214" s="32"/>
      <c r="N214" s="32"/>
      <c r="O214" s="17"/>
    </row>
    <row r="215" spans="1:15" ht="20.25" x14ac:dyDescent="0.3">
      <c r="A215" s="311"/>
      <c r="B215" s="302"/>
      <c r="C215" s="303"/>
      <c r="D215" s="30" t="s">
        <v>76</v>
      </c>
      <c r="E215" s="30" t="s">
        <v>77</v>
      </c>
      <c r="F215" s="31" t="s">
        <v>153</v>
      </c>
      <c r="G215" s="288"/>
      <c r="H215" s="288"/>
      <c r="I215" s="288"/>
      <c r="J215" s="288"/>
      <c r="K215" s="288"/>
      <c r="L215" s="288"/>
      <c r="M215" s="288"/>
      <c r="N215" s="288"/>
      <c r="O215" s="17"/>
    </row>
    <row r="216" spans="1:15" ht="20.25" x14ac:dyDescent="0.3">
      <c r="A216" s="311"/>
      <c r="B216" s="304"/>
      <c r="C216" s="305"/>
      <c r="D216" s="312">
        <v>6</v>
      </c>
      <c r="E216" s="312">
        <v>294</v>
      </c>
      <c r="F216" s="315">
        <v>14</v>
      </c>
      <c r="G216" s="310">
        <v>44039</v>
      </c>
      <c r="H216" s="312">
        <v>0</v>
      </c>
      <c r="I216" s="298">
        <v>0</v>
      </c>
      <c r="J216" s="298">
        <v>0</v>
      </c>
      <c r="K216" s="298">
        <v>0</v>
      </c>
      <c r="L216" s="298">
        <v>294</v>
      </c>
      <c r="M216" s="298">
        <f>L216-F216</f>
        <v>280</v>
      </c>
      <c r="N216" s="34">
        <v>272</v>
      </c>
      <c r="O216" s="17"/>
    </row>
    <row r="217" spans="1:15" ht="20.25" x14ac:dyDescent="0.3">
      <c r="A217" s="311"/>
      <c r="B217" s="304"/>
      <c r="C217" s="305"/>
      <c r="D217" s="313"/>
      <c r="E217" s="313"/>
      <c r="F217" s="316"/>
      <c r="G217" s="311"/>
      <c r="H217" s="313"/>
      <c r="I217" s="299"/>
      <c r="J217" s="299"/>
      <c r="K217" s="299"/>
      <c r="L217" s="299"/>
      <c r="M217" s="299"/>
      <c r="N217" s="34">
        <v>10</v>
      </c>
      <c r="O217" s="17"/>
    </row>
    <row r="218" spans="1:15" ht="20.25" x14ac:dyDescent="0.3">
      <c r="A218" s="318"/>
      <c r="B218" s="319"/>
      <c r="C218" s="320"/>
      <c r="D218" s="314"/>
      <c r="E218" s="314"/>
      <c r="F218" s="317"/>
      <c r="G218" s="318"/>
      <c r="H218" s="314"/>
      <c r="I218" s="300"/>
      <c r="J218" s="300"/>
      <c r="K218" s="300"/>
      <c r="L218" s="300"/>
      <c r="M218" s="300"/>
      <c r="N218" s="36">
        <f>N216+N217</f>
        <v>282</v>
      </c>
      <c r="O218" s="22">
        <f>N218-M216</f>
        <v>2</v>
      </c>
    </row>
    <row r="219" spans="1:15" ht="20.25" x14ac:dyDescent="0.3">
      <c r="A219" s="289" t="s">
        <v>323</v>
      </c>
      <c r="B219" s="290"/>
      <c r="C219" s="290"/>
      <c r="D219" s="290"/>
      <c r="E219" s="290"/>
      <c r="F219" s="290"/>
      <c r="G219" s="291"/>
      <c r="H219" s="292" t="s">
        <v>5</v>
      </c>
      <c r="I219" s="293"/>
      <c r="J219" s="293"/>
      <c r="K219" s="294"/>
      <c r="L219" s="36">
        <f>L180+L183+L187+L190+L195+L198+L204+L207+L211+L216</f>
        <v>8302</v>
      </c>
      <c r="M219" s="36">
        <f>M180+M183+M187+M190+M195+M198+M204+M207+M211+M216</f>
        <v>8050</v>
      </c>
      <c r="N219" s="37">
        <f>N180+N183+N187+N190+N195+N200+N204+N207+N213+N218</f>
        <v>8063</v>
      </c>
      <c r="O219" s="23">
        <f>O180+O190+O200</f>
        <v>-7.5</v>
      </c>
    </row>
    <row r="220" spans="1:15" ht="20.25" x14ac:dyDescent="0.3">
      <c r="A220" s="306"/>
      <c r="B220" s="307"/>
      <c r="C220" s="307"/>
      <c r="D220" s="307"/>
      <c r="E220" s="307"/>
      <c r="F220" s="307"/>
      <c r="G220" s="307"/>
      <c r="H220" s="307"/>
      <c r="I220" s="307"/>
      <c r="J220" s="307"/>
      <c r="K220" s="307"/>
      <c r="L220" s="307"/>
      <c r="M220" s="307"/>
      <c r="N220" s="308"/>
      <c r="O220" s="24">
        <f>O218+O213+O207+O195+O187+O183+O171</f>
        <v>24</v>
      </c>
    </row>
    <row r="221" spans="1:15" ht="20.25" x14ac:dyDescent="0.3">
      <c r="A221" s="29" t="s">
        <v>116</v>
      </c>
      <c r="B221" s="29"/>
      <c r="C221" s="29"/>
      <c r="D221" s="309" t="s">
        <v>117</v>
      </c>
      <c r="E221" s="309"/>
      <c r="F221" s="309"/>
      <c r="G221" s="40" t="s">
        <v>118</v>
      </c>
      <c r="H221" s="29" t="s">
        <v>8</v>
      </c>
      <c r="I221" s="29" t="s">
        <v>119</v>
      </c>
      <c r="J221" s="29" t="s">
        <v>78</v>
      </c>
      <c r="K221" s="29" t="s">
        <v>79</v>
      </c>
      <c r="L221" s="29" t="s">
        <v>120</v>
      </c>
      <c r="M221" s="29" t="s">
        <v>315</v>
      </c>
      <c r="N221" s="29" t="s">
        <v>80</v>
      </c>
      <c r="O221" s="17"/>
    </row>
    <row r="222" spans="1:15" ht="20.25" x14ac:dyDescent="0.3">
      <c r="A222" s="310">
        <v>44037</v>
      </c>
      <c r="B222" s="41" t="s">
        <v>151</v>
      </c>
      <c r="C222" s="30" t="s">
        <v>152</v>
      </c>
      <c r="D222" s="30" t="s">
        <v>76</v>
      </c>
      <c r="E222" s="30" t="s">
        <v>77</v>
      </c>
      <c r="F222" s="31" t="s">
        <v>153</v>
      </c>
      <c r="G222" s="288"/>
      <c r="H222" s="288"/>
      <c r="I222" s="288"/>
      <c r="J222" s="288"/>
      <c r="K222" s="288"/>
      <c r="L222" s="288"/>
      <c r="M222" s="288"/>
      <c r="N222" s="288"/>
      <c r="O222" s="17"/>
    </row>
    <row r="223" spans="1:15" ht="20.25" x14ac:dyDescent="0.3">
      <c r="A223" s="311"/>
      <c r="B223" s="45">
        <v>88</v>
      </c>
      <c r="C223" s="46">
        <v>6.5</v>
      </c>
      <c r="D223" s="32">
        <v>10</v>
      </c>
      <c r="E223" s="32">
        <v>1098</v>
      </c>
      <c r="F223" s="46">
        <v>20</v>
      </c>
      <c r="G223" s="42">
        <v>44039</v>
      </c>
      <c r="H223" s="32">
        <v>0</v>
      </c>
      <c r="I223" s="34">
        <v>0</v>
      </c>
      <c r="J223" s="34">
        <v>0</v>
      </c>
      <c r="K223" s="34">
        <v>0</v>
      </c>
      <c r="L223" s="34">
        <v>1142</v>
      </c>
      <c r="M223" s="34">
        <f>L223-C223-F223</f>
        <v>1115.5</v>
      </c>
      <c r="N223" s="36">
        <v>1113</v>
      </c>
      <c r="O223" s="21">
        <f>N223-M223</f>
        <v>-2.5</v>
      </c>
    </row>
    <row r="224" spans="1:15" ht="20.25" x14ac:dyDescent="0.3">
      <c r="A224" s="311"/>
      <c r="B224" s="42"/>
      <c r="C224" s="43"/>
      <c r="D224" s="301" t="s">
        <v>121</v>
      </c>
      <c r="E224" s="301"/>
      <c r="F224" s="301"/>
      <c r="G224" s="28" t="s">
        <v>122</v>
      </c>
      <c r="H224" s="32"/>
      <c r="I224" s="32"/>
      <c r="J224" s="32"/>
      <c r="K224" s="32"/>
      <c r="L224" s="32"/>
      <c r="M224" s="32"/>
      <c r="N224" s="32"/>
      <c r="O224" s="17"/>
    </row>
    <row r="225" spans="1:15" ht="20.25" x14ac:dyDescent="0.3">
      <c r="A225" s="311"/>
      <c r="B225" s="302"/>
      <c r="C225" s="303"/>
      <c r="D225" s="30" t="s">
        <v>76</v>
      </c>
      <c r="E225" s="30" t="s">
        <v>77</v>
      </c>
      <c r="F225" s="31" t="s">
        <v>153</v>
      </c>
      <c r="G225" s="288"/>
      <c r="H225" s="288"/>
      <c r="I225" s="288"/>
      <c r="J225" s="288"/>
      <c r="K225" s="288"/>
      <c r="L225" s="288"/>
      <c r="M225" s="288"/>
      <c r="N225" s="288"/>
      <c r="O225" s="17"/>
    </row>
    <row r="226" spans="1:15" ht="20.25" x14ac:dyDescent="0.3">
      <c r="A226" s="311"/>
      <c r="B226" s="304"/>
      <c r="C226" s="305"/>
      <c r="D226" s="32">
        <v>1</v>
      </c>
      <c r="E226" s="32">
        <v>299</v>
      </c>
      <c r="F226" s="46">
        <v>11</v>
      </c>
      <c r="G226" s="42">
        <v>44039</v>
      </c>
      <c r="H226" s="32">
        <v>0</v>
      </c>
      <c r="I226" s="34">
        <v>0</v>
      </c>
      <c r="J226" s="34">
        <v>0</v>
      </c>
      <c r="K226" s="34">
        <v>0</v>
      </c>
      <c r="L226" s="34">
        <v>299</v>
      </c>
      <c r="M226" s="34">
        <f>L226-F226</f>
        <v>288</v>
      </c>
      <c r="N226" s="36">
        <v>287</v>
      </c>
      <c r="O226" s="21">
        <f>N226-M226</f>
        <v>-1</v>
      </c>
    </row>
    <row r="227" spans="1:15" ht="20.25" x14ac:dyDescent="0.3">
      <c r="A227" s="306"/>
      <c r="B227" s="307"/>
      <c r="C227" s="307"/>
      <c r="D227" s="307"/>
      <c r="E227" s="307"/>
      <c r="F227" s="307"/>
      <c r="G227" s="307"/>
      <c r="H227" s="307"/>
      <c r="I227" s="307"/>
      <c r="J227" s="307"/>
      <c r="K227" s="307"/>
      <c r="L227" s="307"/>
      <c r="M227" s="307"/>
      <c r="N227" s="308"/>
      <c r="O227" s="17"/>
    </row>
    <row r="228" spans="1:15" ht="20.25" x14ac:dyDescent="0.3">
      <c r="A228" s="29" t="s">
        <v>116</v>
      </c>
      <c r="B228" s="29"/>
      <c r="C228" s="29"/>
      <c r="D228" s="309" t="s">
        <v>117</v>
      </c>
      <c r="E228" s="309"/>
      <c r="F228" s="309"/>
      <c r="G228" s="40" t="s">
        <v>118</v>
      </c>
      <c r="H228" s="29" t="s">
        <v>8</v>
      </c>
      <c r="I228" s="29" t="s">
        <v>119</v>
      </c>
      <c r="J228" s="29" t="s">
        <v>78</v>
      </c>
      <c r="K228" s="29" t="s">
        <v>79</v>
      </c>
      <c r="L228" s="29" t="s">
        <v>120</v>
      </c>
      <c r="M228" s="29" t="s">
        <v>315</v>
      </c>
      <c r="N228" s="29" t="s">
        <v>80</v>
      </c>
      <c r="O228" s="17"/>
    </row>
    <row r="229" spans="1:15" ht="20.25" x14ac:dyDescent="0.3">
      <c r="A229" s="310">
        <v>44038</v>
      </c>
      <c r="B229" s="41" t="s">
        <v>151</v>
      </c>
      <c r="C229" s="30" t="s">
        <v>152</v>
      </c>
      <c r="D229" s="30" t="s">
        <v>76</v>
      </c>
      <c r="E229" s="30" t="s">
        <v>77</v>
      </c>
      <c r="F229" s="31" t="s">
        <v>153</v>
      </c>
      <c r="G229" s="288"/>
      <c r="H229" s="288"/>
      <c r="I229" s="288"/>
      <c r="J229" s="288"/>
      <c r="K229" s="288"/>
      <c r="L229" s="288"/>
      <c r="M229" s="288"/>
      <c r="N229" s="288"/>
      <c r="O229" s="17"/>
    </row>
    <row r="230" spans="1:15" ht="20.25" x14ac:dyDescent="0.3">
      <c r="A230" s="311"/>
      <c r="B230" s="45">
        <v>56</v>
      </c>
      <c r="C230" s="46">
        <v>3</v>
      </c>
      <c r="D230" s="32">
        <v>5</v>
      </c>
      <c r="E230" s="32">
        <v>795</v>
      </c>
      <c r="F230" s="46">
        <v>22</v>
      </c>
      <c r="G230" s="42">
        <v>44039</v>
      </c>
      <c r="H230" s="32">
        <v>0</v>
      </c>
      <c r="I230" s="34">
        <v>0</v>
      </c>
      <c r="J230" s="34">
        <v>0</v>
      </c>
      <c r="K230" s="34">
        <v>0</v>
      </c>
      <c r="L230" s="34">
        <v>823</v>
      </c>
      <c r="M230" s="34">
        <f>L230-C230-F230</f>
        <v>798</v>
      </c>
      <c r="N230" s="36">
        <v>792</v>
      </c>
      <c r="O230" s="21">
        <f>N230-M230</f>
        <v>-6</v>
      </c>
    </row>
    <row r="231" spans="1:15" ht="20.25" x14ac:dyDescent="0.3">
      <c r="A231" s="311"/>
      <c r="B231" s="42"/>
      <c r="C231" s="43"/>
      <c r="D231" s="301" t="s">
        <v>121</v>
      </c>
      <c r="E231" s="301"/>
      <c r="F231" s="301"/>
      <c r="G231" s="28" t="s">
        <v>122</v>
      </c>
      <c r="H231" s="32"/>
      <c r="I231" s="32"/>
      <c r="J231" s="32"/>
      <c r="K231" s="32"/>
      <c r="L231" s="32"/>
      <c r="M231" s="32"/>
      <c r="N231" s="32"/>
      <c r="O231" s="17"/>
    </row>
    <row r="232" spans="1:15" ht="20.25" x14ac:dyDescent="0.3">
      <c r="A232" s="311"/>
      <c r="B232" s="302"/>
      <c r="C232" s="303"/>
      <c r="D232" s="30" t="s">
        <v>76</v>
      </c>
      <c r="E232" s="30" t="s">
        <v>77</v>
      </c>
      <c r="F232" s="31" t="s">
        <v>153</v>
      </c>
      <c r="G232" s="288"/>
      <c r="H232" s="288"/>
      <c r="I232" s="288"/>
      <c r="J232" s="288"/>
      <c r="K232" s="288"/>
      <c r="L232" s="288"/>
      <c r="M232" s="288"/>
      <c r="N232" s="288"/>
      <c r="O232" s="17"/>
    </row>
    <row r="233" spans="1:15" ht="20.25" x14ac:dyDescent="0.3">
      <c r="A233" s="311"/>
      <c r="B233" s="304"/>
      <c r="C233" s="305"/>
      <c r="D233" s="32">
        <v>1</v>
      </c>
      <c r="E233" s="32">
        <v>204</v>
      </c>
      <c r="F233" s="46">
        <v>9</v>
      </c>
      <c r="G233" s="42">
        <v>44039</v>
      </c>
      <c r="H233" s="32">
        <v>0</v>
      </c>
      <c r="I233" s="34">
        <v>0</v>
      </c>
      <c r="J233" s="34">
        <v>0</v>
      </c>
      <c r="K233" s="34">
        <v>0</v>
      </c>
      <c r="L233" s="34">
        <v>204</v>
      </c>
      <c r="M233" s="34">
        <f>L233-F233</f>
        <v>195</v>
      </c>
      <c r="N233" s="36">
        <v>195</v>
      </c>
      <c r="O233" s="22">
        <f>N233-M233</f>
        <v>0</v>
      </c>
    </row>
    <row r="234" spans="1:15" ht="20.25" x14ac:dyDescent="0.3">
      <c r="A234" s="289" t="s">
        <v>324</v>
      </c>
      <c r="B234" s="290"/>
      <c r="C234" s="290"/>
      <c r="D234" s="290"/>
      <c r="E234" s="290"/>
      <c r="F234" s="290"/>
      <c r="G234" s="291"/>
      <c r="H234" s="292" t="s">
        <v>5</v>
      </c>
      <c r="I234" s="293"/>
      <c r="J234" s="293"/>
      <c r="K234" s="294"/>
      <c r="L234" s="36">
        <f>L223+L226+L230+L233</f>
        <v>2468</v>
      </c>
      <c r="M234" s="36">
        <f>M223+M226+M230+M233</f>
        <v>2396.5</v>
      </c>
      <c r="N234" s="37">
        <f>N223+N226+N230+N233</f>
        <v>2387</v>
      </c>
      <c r="O234" s="23">
        <f>O223+O226+O230</f>
        <v>-9.5</v>
      </c>
    </row>
    <row r="235" spans="1:15" ht="20.25" x14ac:dyDescent="0.3">
      <c r="A235" s="343"/>
      <c r="B235" s="344"/>
      <c r="C235" s="344"/>
      <c r="D235" s="344"/>
      <c r="E235" s="344"/>
      <c r="F235" s="344"/>
      <c r="G235" s="344"/>
      <c r="H235" s="344"/>
      <c r="I235" s="344"/>
      <c r="J235" s="344"/>
      <c r="K235" s="344"/>
      <c r="L235" s="344"/>
      <c r="M235" s="344"/>
      <c r="N235" s="345"/>
      <c r="O235" s="24">
        <f>O233</f>
        <v>0</v>
      </c>
    </row>
    <row r="236" spans="1:15" ht="20.25" x14ac:dyDescent="0.3">
      <c r="A236" s="29" t="s">
        <v>116</v>
      </c>
      <c r="B236" s="29"/>
      <c r="C236" s="29"/>
      <c r="D236" s="309" t="s">
        <v>117</v>
      </c>
      <c r="E236" s="309"/>
      <c r="F236" s="309"/>
      <c r="G236" s="40" t="s">
        <v>118</v>
      </c>
      <c r="H236" s="29" t="s">
        <v>8</v>
      </c>
      <c r="I236" s="29" t="s">
        <v>119</v>
      </c>
      <c r="J236" s="29" t="s">
        <v>78</v>
      </c>
      <c r="K236" s="29" t="s">
        <v>79</v>
      </c>
      <c r="L236" s="29" t="s">
        <v>120</v>
      </c>
      <c r="M236" s="29" t="s">
        <v>315</v>
      </c>
      <c r="N236" s="29" t="s">
        <v>80</v>
      </c>
      <c r="O236" s="17"/>
    </row>
    <row r="237" spans="1:15" ht="20.25" x14ac:dyDescent="0.3">
      <c r="A237" s="310">
        <v>44039</v>
      </c>
      <c r="B237" s="41" t="s">
        <v>151</v>
      </c>
      <c r="C237" s="30" t="s">
        <v>152</v>
      </c>
      <c r="D237" s="30" t="s">
        <v>76</v>
      </c>
      <c r="E237" s="30" t="s">
        <v>77</v>
      </c>
      <c r="F237" s="31" t="s">
        <v>153</v>
      </c>
      <c r="G237" s="288"/>
      <c r="H237" s="288"/>
      <c r="I237" s="288"/>
      <c r="J237" s="288"/>
      <c r="K237" s="288"/>
      <c r="L237" s="288"/>
      <c r="M237" s="288"/>
      <c r="N237" s="288"/>
      <c r="O237" s="17"/>
    </row>
    <row r="238" spans="1:15" ht="20.25" x14ac:dyDescent="0.3">
      <c r="A238" s="311"/>
      <c r="B238" s="321">
        <v>100</v>
      </c>
      <c r="C238" s="315">
        <v>4</v>
      </c>
      <c r="D238" s="312">
        <v>14</v>
      </c>
      <c r="E238" s="312">
        <v>1386</v>
      </c>
      <c r="F238" s="315">
        <v>34</v>
      </c>
      <c r="G238" s="310">
        <v>44039</v>
      </c>
      <c r="H238" s="312">
        <v>0</v>
      </c>
      <c r="I238" s="298">
        <v>0</v>
      </c>
      <c r="J238" s="298">
        <v>0</v>
      </c>
      <c r="K238" s="298">
        <v>0</v>
      </c>
      <c r="L238" s="298">
        <v>1436</v>
      </c>
      <c r="M238" s="298">
        <f>L238-C238-F238</f>
        <v>1398</v>
      </c>
      <c r="N238" s="34">
        <v>1371</v>
      </c>
      <c r="O238" s="17"/>
    </row>
    <row r="239" spans="1:15" ht="20.25" x14ac:dyDescent="0.3">
      <c r="A239" s="311"/>
      <c r="B239" s="322"/>
      <c r="C239" s="316"/>
      <c r="D239" s="313"/>
      <c r="E239" s="313"/>
      <c r="F239" s="316"/>
      <c r="G239" s="311"/>
      <c r="H239" s="313"/>
      <c r="I239" s="299"/>
      <c r="J239" s="299"/>
      <c r="K239" s="299"/>
      <c r="L239" s="299"/>
      <c r="M239" s="299"/>
      <c r="N239" s="34">
        <v>20</v>
      </c>
      <c r="O239" s="17"/>
    </row>
    <row r="240" spans="1:15" ht="20.25" x14ac:dyDescent="0.3">
      <c r="A240" s="311"/>
      <c r="B240" s="323"/>
      <c r="C240" s="317"/>
      <c r="D240" s="314"/>
      <c r="E240" s="314"/>
      <c r="F240" s="317"/>
      <c r="G240" s="318"/>
      <c r="H240" s="314"/>
      <c r="I240" s="300"/>
      <c r="J240" s="300"/>
      <c r="K240" s="300"/>
      <c r="L240" s="300"/>
      <c r="M240" s="300"/>
      <c r="N240" s="36">
        <f>N238+N239</f>
        <v>1391</v>
      </c>
      <c r="O240" s="21">
        <f>N240-M238</f>
        <v>-7</v>
      </c>
    </row>
    <row r="241" spans="1:15" ht="20.25" x14ac:dyDescent="0.3">
      <c r="A241" s="311"/>
      <c r="B241" s="42"/>
      <c r="C241" s="43"/>
      <c r="D241" s="301" t="s">
        <v>121</v>
      </c>
      <c r="E241" s="301"/>
      <c r="F241" s="301"/>
      <c r="G241" s="28" t="s">
        <v>122</v>
      </c>
      <c r="H241" s="32"/>
      <c r="I241" s="32"/>
      <c r="J241" s="32"/>
      <c r="K241" s="32"/>
      <c r="L241" s="32"/>
      <c r="M241" s="32"/>
      <c r="N241" s="32"/>
      <c r="O241" s="17"/>
    </row>
    <row r="242" spans="1:15" ht="20.25" x14ac:dyDescent="0.3">
      <c r="A242" s="311"/>
      <c r="B242" s="302"/>
      <c r="C242" s="303"/>
      <c r="D242" s="30" t="s">
        <v>76</v>
      </c>
      <c r="E242" s="30" t="s">
        <v>77</v>
      </c>
      <c r="F242" s="31" t="s">
        <v>153</v>
      </c>
      <c r="G242" s="288"/>
      <c r="H242" s="288"/>
      <c r="I242" s="288"/>
      <c r="J242" s="288"/>
      <c r="K242" s="288"/>
      <c r="L242" s="288"/>
      <c r="M242" s="288"/>
      <c r="N242" s="288"/>
      <c r="O242" s="17"/>
    </row>
    <row r="243" spans="1:15" ht="20.25" x14ac:dyDescent="0.3">
      <c r="A243" s="311"/>
      <c r="B243" s="304"/>
      <c r="C243" s="305"/>
      <c r="D243" s="32">
        <v>4</v>
      </c>
      <c r="E243" s="32">
        <v>296</v>
      </c>
      <c r="F243" s="46">
        <v>14</v>
      </c>
      <c r="G243" s="42">
        <v>44040</v>
      </c>
      <c r="H243" s="32">
        <v>0</v>
      </c>
      <c r="I243" s="34">
        <v>0</v>
      </c>
      <c r="J243" s="34">
        <v>0</v>
      </c>
      <c r="K243" s="34">
        <v>0</v>
      </c>
      <c r="L243" s="34">
        <v>296</v>
      </c>
      <c r="M243" s="34">
        <f>L243-F243</f>
        <v>282</v>
      </c>
      <c r="N243" s="36">
        <v>282</v>
      </c>
      <c r="O243" s="22">
        <f>N243-M243</f>
        <v>0</v>
      </c>
    </row>
    <row r="244" spans="1:15" ht="20.25" x14ac:dyDescent="0.3">
      <c r="A244" s="306"/>
      <c r="B244" s="307"/>
      <c r="C244" s="307"/>
      <c r="D244" s="307"/>
      <c r="E244" s="307"/>
      <c r="F244" s="307"/>
      <c r="G244" s="307"/>
      <c r="H244" s="307"/>
      <c r="I244" s="307"/>
      <c r="J244" s="307"/>
      <c r="K244" s="307"/>
      <c r="L244" s="307"/>
      <c r="M244" s="307"/>
      <c r="N244" s="308"/>
      <c r="O244" s="17"/>
    </row>
    <row r="245" spans="1:15" ht="20.25" x14ac:dyDescent="0.3">
      <c r="A245" s="29" t="s">
        <v>116</v>
      </c>
      <c r="B245" s="29"/>
      <c r="C245" s="29"/>
      <c r="D245" s="309" t="s">
        <v>117</v>
      </c>
      <c r="E245" s="309"/>
      <c r="F245" s="309"/>
      <c r="G245" s="40" t="s">
        <v>118</v>
      </c>
      <c r="H245" s="29" t="s">
        <v>8</v>
      </c>
      <c r="I245" s="29" t="s">
        <v>119</v>
      </c>
      <c r="J245" s="29" t="s">
        <v>78</v>
      </c>
      <c r="K245" s="29" t="s">
        <v>79</v>
      </c>
      <c r="L245" s="29" t="s">
        <v>120</v>
      </c>
      <c r="M245" s="29" t="s">
        <v>315</v>
      </c>
      <c r="N245" s="29" t="s">
        <v>80</v>
      </c>
      <c r="O245" s="17"/>
    </row>
    <row r="246" spans="1:15" ht="20.25" x14ac:dyDescent="0.3">
      <c r="A246" s="310">
        <v>44040</v>
      </c>
      <c r="B246" s="41" t="s">
        <v>151</v>
      </c>
      <c r="C246" s="30" t="s">
        <v>152</v>
      </c>
      <c r="D246" s="30" t="s">
        <v>76</v>
      </c>
      <c r="E246" s="30" t="s">
        <v>77</v>
      </c>
      <c r="F246" s="31" t="s">
        <v>153</v>
      </c>
      <c r="G246" s="288"/>
      <c r="H246" s="288"/>
      <c r="I246" s="288"/>
      <c r="J246" s="288"/>
      <c r="K246" s="288"/>
      <c r="L246" s="288"/>
      <c r="M246" s="288"/>
      <c r="N246" s="288"/>
      <c r="O246" s="17"/>
    </row>
    <row r="247" spans="1:15" ht="20.25" x14ac:dyDescent="0.3">
      <c r="A247" s="311"/>
      <c r="B247" s="45">
        <v>100</v>
      </c>
      <c r="C247" s="46">
        <v>3</v>
      </c>
      <c r="D247" s="32">
        <v>6</v>
      </c>
      <c r="E247" s="32">
        <v>1394</v>
      </c>
      <c r="F247" s="46">
        <v>32</v>
      </c>
      <c r="G247" s="42">
        <v>44040</v>
      </c>
      <c r="H247" s="32">
        <v>0</v>
      </c>
      <c r="I247" s="34">
        <v>0</v>
      </c>
      <c r="J247" s="34">
        <v>0</v>
      </c>
      <c r="K247" s="34">
        <v>0</v>
      </c>
      <c r="L247" s="34">
        <v>1444</v>
      </c>
      <c r="M247" s="34">
        <f>L247-C247-F247</f>
        <v>1409</v>
      </c>
      <c r="N247" s="36">
        <v>1410</v>
      </c>
      <c r="O247" s="22">
        <f>N247-M247</f>
        <v>1</v>
      </c>
    </row>
    <row r="248" spans="1:15" ht="20.25" x14ac:dyDescent="0.3">
      <c r="A248" s="311"/>
      <c r="B248" s="42"/>
      <c r="C248" s="43"/>
      <c r="D248" s="301" t="s">
        <v>121</v>
      </c>
      <c r="E248" s="301"/>
      <c r="F248" s="301"/>
      <c r="G248" s="28" t="s">
        <v>122</v>
      </c>
      <c r="H248" s="32"/>
      <c r="I248" s="32"/>
      <c r="J248" s="32"/>
      <c r="K248" s="32"/>
      <c r="L248" s="32"/>
      <c r="M248" s="32"/>
      <c r="N248" s="32"/>
      <c r="O248" s="17"/>
    </row>
    <row r="249" spans="1:15" ht="20.25" x14ac:dyDescent="0.3">
      <c r="A249" s="311"/>
      <c r="B249" s="302"/>
      <c r="C249" s="303"/>
      <c r="D249" s="30" t="s">
        <v>76</v>
      </c>
      <c r="E249" s="30" t="s">
        <v>77</v>
      </c>
      <c r="F249" s="31" t="s">
        <v>153</v>
      </c>
      <c r="G249" s="288"/>
      <c r="H249" s="288"/>
      <c r="I249" s="288"/>
      <c r="J249" s="288"/>
      <c r="K249" s="288"/>
      <c r="L249" s="288"/>
      <c r="M249" s="288"/>
      <c r="N249" s="288"/>
      <c r="O249" s="17"/>
    </row>
    <row r="250" spans="1:15" ht="20.25" x14ac:dyDescent="0.3">
      <c r="A250" s="311"/>
      <c r="B250" s="304"/>
      <c r="C250" s="305"/>
      <c r="D250" s="32">
        <v>6</v>
      </c>
      <c r="E250" s="32">
        <v>294</v>
      </c>
      <c r="F250" s="46">
        <v>14</v>
      </c>
      <c r="G250" s="42">
        <v>44041</v>
      </c>
      <c r="H250" s="32">
        <v>0</v>
      </c>
      <c r="I250" s="34">
        <v>0</v>
      </c>
      <c r="J250" s="34">
        <v>0</v>
      </c>
      <c r="K250" s="34">
        <v>0</v>
      </c>
      <c r="L250" s="34">
        <v>294</v>
      </c>
      <c r="M250" s="34">
        <f>L250-F250</f>
        <v>280</v>
      </c>
      <c r="N250" s="36">
        <v>280</v>
      </c>
      <c r="O250" s="22">
        <f>N250-M250</f>
        <v>0</v>
      </c>
    </row>
    <row r="251" spans="1:15" ht="20.25" x14ac:dyDescent="0.3">
      <c r="A251" s="306"/>
      <c r="B251" s="307"/>
      <c r="C251" s="307"/>
      <c r="D251" s="307"/>
      <c r="E251" s="307"/>
      <c r="F251" s="307"/>
      <c r="G251" s="307"/>
      <c r="H251" s="307"/>
      <c r="I251" s="307"/>
      <c r="J251" s="307"/>
      <c r="K251" s="307"/>
      <c r="L251" s="307"/>
      <c r="M251" s="307"/>
      <c r="N251" s="308"/>
      <c r="O251" s="17"/>
    </row>
    <row r="252" spans="1:15" ht="20.25" x14ac:dyDescent="0.3">
      <c r="A252" s="29" t="s">
        <v>116</v>
      </c>
      <c r="B252" s="29"/>
      <c r="C252" s="29"/>
      <c r="D252" s="309" t="s">
        <v>117</v>
      </c>
      <c r="E252" s="309"/>
      <c r="F252" s="309"/>
      <c r="G252" s="40" t="s">
        <v>118</v>
      </c>
      <c r="H252" s="29" t="s">
        <v>8</v>
      </c>
      <c r="I252" s="29" t="s">
        <v>119</v>
      </c>
      <c r="J252" s="29" t="s">
        <v>78</v>
      </c>
      <c r="K252" s="29" t="s">
        <v>79</v>
      </c>
      <c r="L252" s="29" t="s">
        <v>120</v>
      </c>
      <c r="M252" s="29" t="s">
        <v>315</v>
      </c>
      <c r="N252" s="29" t="s">
        <v>80</v>
      </c>
      <c r="O252" s="17"/>
    </row>
    <row r="253" spans="1:15" ht="20.25" x14ac:dyDescent="0.3">
      <c r="A253" s="310">
        <v>44041</v>
      </c>
      <c r="B253" s="41" t="s">
        <v>151</v>
      </c>
      <c r="C253" s="30" t="s">
        <v>152</v>
      </c>
      <c r="D253" s="30" t="s">
        <v>76</v>
      </c>
      <c r="E253" s="30" t="s">
        <v>77</v>
      </c>
      <c r="F253" s="31" t="s">
        <v>153</v>
      </c>
      <c r="G253" s="288"/>
      <c r="H253" s="288"/>
      <c r="I253" s="288"/>
      <c r="J253" s="288"/>
      <c r="K253" s="288"/>
      <c r="L253" s="288"/>
      <c r="M253" s="288"/>
      <c r="N253" s="288"/>
      <c r="O253" s="17"/>
    </row>
    <row r="254" spans="1:15" ht="20.25" x14ac:dyDescent="0.3">
      <c r="A254" s="311"/>
      <c r="B254" s="45">
        <v>100</v>
      </c>
      <c r="C254" s="46">
        <v>2.5</v>
      </c>
      <c r="D254" s="32">
        <v>17</v>
      </c>
      <c r="E254" s="32">
        <v>1383</v>
      </c>
      <c r="F254" s="46">
        <v>35</v>
      </c>
      <c r="G254" s="42">
        <v>44041</v>
      </c>
      <c r="H254" s="32">
        <v>0</v>
      </c>
      <c r="I254" s="34">
        <v>0</v>
      </c>
      <c r="J254" s="34">
        <v>0</v>
      </c>
      <c r="K254" s="34">
        <v>0</v>
      </c>
      <c r="L254" s="34">
        <v>1433</v>
      </c>
      <c r="M254" s="34">
        <f>L254-C254-F254</f>
        <v>1395.5</v>
      </c>
      <c r="N254" s="36">
        <v>1397</v>
      </c>
      <c r="O254" s="22">
        <f>N254-M254</f>
        <v>1.5</v>
      </c>
    </row>
    <row r="255" spans="1:15" ht="20.25" x14ac:dyDescent="0.3">
      <c r="A255" s="311"/>
      <c r="B255" s="42"/>
      <c r="C255" s="43"/>
      <c r="D255" s="301" t="s">
        <v>121</v>
      </c>
      <c r="E255" s="301"/>
      <c r="F255" s="301"/>
      <c r="G255" s="28" t="s">
        <v>122</v>
      </c>
      <c r="H255" s="32"/>
      <c r="I255" s="32"/>
      <c r="J255" s="32"/>
      <c r="K255" s="32"/>
      <c r="L255" s="32"/>
      <c r="M255" s="32"/>
      <c r="N255" s="32"/>
      <c r="O255" s="17"/>
    </row>
    <row r="256" spans="1:15" ht="20.25" x14ac:dyDescent="0.3">
      <c r="A256" s="311"/>
      <c r="B256" s="302"/>
      <c r="C256" s="303"/>
      <c r="D256" s="30" t="s">
        <v>76</v>
      </c>
      <c r="E256" s="30" t="s">
        <v>77</v>
      </c>
      <c r="F256" s="31" t="s">
        <v>153</v>
      </c>
      <c r="G256" s="288"/>
      <c r="H256" s="288"/>
      <c r="I256" s="288"/>
      <c r="J256" s="288"/>
      <c r="K256" s="288"/>
      <c r="L256" s="288"/>
      <c r="M256" s="288"/>
      <c r="N256" s="288"/>
      <c r="O256" s="17"/>
    </row>
    <row r="257" spans="1:15" ht="20.25" x14ac:dyDescent="0.3">
      <c r="A257" s="311"/>
      <c r="B257" s="304"/>
      <c r="C257" s="305"/>
      <c r="D257" s="312">
        <v>4</v>
      </c>
      <c r="E257" s="312">
        <v>296</v>
      </c>
      <c r="F257" s="315">
        <v>14</v>
      </c>
      <c r="G257" s="310">
        <v>44012</v>
      </c>
      <c r="H257" s="312">
        <v>0</v>
      </c>
      <c r="I257" s="298">
        <v>0</v>
      </c>
      <c r="J257" s="298">
        <v>0</v>
      </c>
      <c r="K257" s="298">
        <v>0</v>
      </c>
      <c r="L257" s="298">
        <v>296</v>
      </c>
      <c r="M257" s="298">
        <f>L257-F257</f>
        <v>282</v>
      </c>
      <c r="N257" s="34">
        <v>262</v>
      </c>
      <c r="O257" s="17"/>
    </row>
    <row r="258" spans="1:15" ht="20.25" x14ac:dyDescent="0.3">
      <c r="A258" s="311"/>
      <c r="B258" s="304"/>
      <c r="C258" s="305"/>
      <c r="D258" s="313"/>
      <c r="E258" s="313"/>
      <c r="F258" s="316"/>
      <c r="G258" s="311"/>
      <c r="H258" s="313"/>
      <c r="I258" s="299"/>
      <c r="J258" s="299"/>
      <c r="K258" s="299"/>
      <c r="L258" s="299"/>
      <c r="M258" s="299"/>
      <c r="N258" s="34">
        <v>20</v>
      </c>
      <c r="O258" s="17"/>
    </row>
    <row r="259" spans="1:15" ht="20.25" x14ac:dyDescent="0.3">
      <c r="A259" s="318"/>
      <c r="B259" s="319"/>
      <c r="C259" s="320"/>
      <c r="D259" s="314"/>
      <c r="E259" s="314"/>
      <c r="F259" s="317"/>
      <c r="G259" s="318"/>
      <c r="H259" s="314"/>
      <c r="I259" s="300"/>
      <c r="J259" s="300"/>
      <c r="K259" s="300"/>
      <c r="L259" s="300"/>
      <c r="M259" s="300"/>
      <c r="N259" s="36">
        <f>N257+N258</f>
        <v>282</v>
      </c>
      <c r="O259" s="22">
        <f>N259-M257</f>
        <v>0</v>
      </c>
    </row>
    <row r="260" spans="1:15" ht="20.25" x14ac:dyDescent="0.3">
      <c r="A260" s="306"/>
      <c r="B260" s="307"/>
      <c r="C260" s="307"/>
      <c r="D260" s="307"/>
      <c r="E260" s="307"/>
      <c r="F260" s="307"/>
      <c r="G260" s="307"/>
      <c r="H260" s="307"/>
      <c r="I260" s="307"/>
      <c r="J260" s="307"/>
      <c r="K260" s="307"/>
      <c r="L260" s="307"/>
      <c r="M260" s="307"/>
      <c r="N260" s="308"/>
      <c r="O260" s="17"/>
    </row>
    <row r="261" spans="1:15" ht="20.25" x14ac:dyDescent="0.3">
      <c r="A261" s="29" t="s">
        <v>116</v>
      </c>
      <c r="B261" s="29"/>
      <c r="C261" s="29"/>
      <c r="D261" s="309" t="s">
        <v>117</v>
      </c>
      <c r="E261" s="309"/>
      <c r="F261" s="309"/>
      <c r="G261" s="40" t="s">
        <v>118</v>
      </c>
      <c r="H261" s="29" t="s">
        <v>8</v>
      </c>
      <c r="I261" s="29" t="s">
        <v>119</v>
      </c>
      <c r="J261" s="29" t="s">
        <v>78</v>
      </c>
      <c r="K261" s="29" t="s">
        <v>79</v>
      </c>
      <c r="L261" s="29" t="s">
        <v>120</v>
      </c>
      <c r="M261" s="29" t="s">
        <v>315</v>
      </c>
      <c r="N261" s="29" t="s">
        <v>80</v>
      </c>
      <c r="O261" s="17"/>
    </row>
    <row r="262" spans="1:15" ht="20.25" x14ac:dyDescent="0.3">
      <c r="A262" s="310">
        <v>44042</v>
      </c>
      <c r="B262" s="41" t="s">
        <v>151</v>
      </c>
      <c r="C262" s="30" t="s">
        <v>152</v>
      </c>
      <c r="D262" s="30" t="s">
        <v>76</v>
      </c>
      <c r="E262" s="30" t="s">
        <v>77</v>
      </c>
      <c r="F262" s="31" t="s">
        <v>153</v>
      </c>
      <c r="G262" s="288"/>
      <c r="H262" s="288"/>
      <c r="I262" s="288"/>
      <c r="J262" s="288"/>
      <c r="K262" s="288"/>
      <c r="L262" s="288"/>
      <c r="M262" s="288"/>
      <c r="N262" s="288"/>
      <c r="O262" s="17"/>
    </row>
    <row r="263" spans="1:15" ht="20.25" x14ac:dyDescent="0.3">
      <c r="A263" s="311"/>
      <c r="B263" s="45">
        <v>100</v>
      </c>
      <c r="C263" s="46">
        <v>4.5</v>
      </c>
      <c r="D263" s="32">
        <v>12</v>
      </c>
      <c r="E263" s="32">
        <v>1388</v>
      </c>
      <c r="F263" s="46">
        <v>33</v>
      </c>
      <c r="G263" s="42">
        <v>44042</v>
      </c>
      <c r="H263" s="32">
        <v>0</v>
      </c>
      <c r="I263" s="34">
        <v>0</v>
      </c>
      <c r="J263" s="34">
        <v>0</v>
      </c>
      <c r="K263" s="34">
        <v>0</v>
      </c>
      <c r="L263" s="34">
        <v>1438</v>
      </c>
      <c r="M263" s="34">
        <f>L263-C263-F263</f>
        <v>1400.5</v>
      </c>
      <c r="N263" s="36">
        <v>1403</v>
      </c>
      <c r="O263" s="22">
        <f>N263-M263</f>
        <v>2.5</v>
      </c>
    </row>
    <row r="264" spans="1:15" ht="20.25" x14ac:dyDescent="0.3">
      <c r="A264" s="311"/>
      <c r="B264" s="42"/>
      <c r="C264" s="43"/>
      <c r="D264" s="301" t="s">
        <v>121</v>
      </c>
      <c r="E264" s="301"/>
      <c r="F264" s="301"/>
      <c r="G264" s="28" t="s">
        <v>122</v>
      </c>
      <c r="H264" s="32"/>
      <c r="I264" s="32"/>
      <c r="J264" s="32"/>
      <c r="K264" s="32"/>
      <c r="L264" s="32"/>
      <c r="M264" s="32"/>
      <c r="N264" s="32"/>
      <c r="O264" s="17"/>
    </row>
    <row r="265" spans="1:15" ht="20.25" x14ac:dyDescent="0.3">
      <c r="A265" s="311"/>
      <c r="B265" s="302"/>
      <c r="C265" s="303"/>
      <c r="D265" s="30" t="s">
        <v>76</v>
      </c>
      <c r="E265" s="30" t="s">
        <v>77</v>
      </c>
      <c r="F265" s="31" t="s">
        <v>153</v>
      </c>
      <c r="G265" s="288"/>
      <c r="H265" s="288"/>
      <c r="I265" s="288"/>
      <c r="J265" s="288"/>
      <c r="K265" s="288"/>
      <c r="L265" s="288"/>
      <c r="M265" s="288"/>
      <c r="N265" s="288"/>
      <c r="O265" s="17"/>
    </row>
    <row r="266" spans="1:15" ht="20.25" x14ac:dyDescent="0.3">
      <c r="A266" s="311"/>
      <c r="B266" s="304"/>
      <c r="C266" s="305"/>
      <c r="D266" s="32">
        <v>4</v>
      </c>
      <c r="E266" s="32">
        <v>296</v>
      </c>
      <c r="F266" s="46">
        <v>8</v>
      </c>
      <c r="G266" s="42">
        <v>44043</v>
      </c>
      <c r="H266" s="32">
        <v>0</v>
      </c>
      <c r="I266" s="34">
        <v>0</v>
      </c>
      <c r="J266" s="34">
        <v>0</v>
      </c>
      <c r="K266" s="34">
        <v>0</v>
      </c>
      <c r="L266" s="34">
        <v>296</v>
      </c>
      <c r="M266" s="34">
        <f>L266-F266</f>
        <v>288</v>
      </c>
      <c r="N266" s="36">
        <v>288</v>
      </c>
      <c r="O266" s="22">
        <f>N266-M266</f>
        <v>0</v>
      </c>
    </row>
    <row r="267" spans="1:15" ht="20.25" x14ac:dyDescent="0.3">
      <c r="A267" s="306"/>
      <c r="B267" s="307"/>
      <c r="C267" s="307"/>
      <c r="D267" s="307"/>
      <c r="E267" s="307"/>
      <c r="F267" s="307"/>
      <c r="G267" s="307"/>
      <c r="H267" s="307"/>
      <c r="I267" s="307"/>
      <c r="J267" s="307"/>
      <c r="K267" s="307"/>
      <c r="L267" s="307"/>
      <c r="M267" s="307"/>
      <c r="N267" s="308"/>
      <c r="O267" s="17"/>
    </row>
    <row r="268" spans="1:15" ht="20.25" x14ac:dyDescent="0.3">
      <c r="A268" s="29" t="s">
        <v>116</v>
      </c>
      <c r="B268" s="29"/>
      <c r="C268" s="29"/>
      <c r="D268" s="309" t="s">
        <v>117</v>
      </c>
      <c r="E268" s="309"/>
      <c r="F268" s="309"/>
      <c r="G268" s="40" t="s">
        <v>118</v>
      </c>
      <c r="H268" s="29" t="s">
        <v>8</v>
      </c>
      <c r="I268" s="29" t="s">
        <v>119</v>
      </c>
      <c r="J268" s="29" t="s">
        <v>78</v>
      </c>
      <c r="K268" s="29" t="s">
        <v>79</v>
      </c>
      <c r="L268" s="29" t="s">
        <v>120</v>
      </c>
      <c r="M268" s="29" t="s">
        <v>315</v>
      </c>
      <c r="N268" s="29" t="s">
        <v>80</v>
      </c>
      <c r="O268" s="17"/>
    </row>
    <row r="269" spans="1:15" ht="20.25" x14ac:dyDescent="0.3">
      <c r="A269" s="310">
        <v>44043</v>
      </c>
      <c r="B269" s="41" t="s">
        <v>151</v>
      </c>
      <c r="C269" s="30" t="s">
        <v>152</v>
      </c>
      <c r="D269" s="30" t="s">
        <v>76</v>
      </c>
      <c r="E269" s="30" t="s">
        <v>77</v>
      </c>
      <c r="F269" s="31" t="s">
        <v>153</v>
      </c>
      <c r="G269" s="288"/>
      <c r="H269" s="288"/>
      <c r="I269" s="288"/>
      <c r="J269" s="288"/>
      <c r="K269" s="288"/>
      <c r="L269" s="288"/>
      <c r="M269" s="288"/>
      <c r="N269" s="288"/>
      <c r="O269" s="17"/>
    </row>
    <row r="270" spans="1:15" ht="20.25" x14ac:dyDescent="0.3">
      <c r="A270" s="311"/>
      <c r="B270" s="45">
        <v>100</v>
      </c>
      <c r="C270" s="46">
        <v>5</v>
      </c>
      <c r="D270" s="32">
        <v>15</v>
      </c>
      <c r="E270" s="32">
        <v>1385</v>
      </c>
      <c r="F270" s="46">
        <v>23</v>
      </c>
      <c r="G270" s="42">
        <v>44043</v>
      </c>
      <c r="H270" s="32">
        <v>0</v>
      </c>
      <c r="I270" s="34">
        <v>0</v>
      </c>
      <c r="J270" s="34">
        <v>0</v>
      </c>
      <c r="K270" s="34">
        <v>0</v>
      </c>
      <c r="L270" s="34">
        <v>1435</v>
      </c>
      <c r="M270" s="34">
        <f>L270-C270-F270</f>
        <v>1407</v>
      </c>
      <c r="N270" s="36">
        <v>1416</v>
      </c>
      <c r="O270" s="22">
        <f>N270-M270</f>
        <v>9</v>
      </c>
    </row>
    <row r="271" spans="1:15" ht="20.25" x14ac:dyDescent="0.3">
      <c r="A271" s="311"/>
      <c r="B271" s="42"/>
      <c r="C271" s="43"/>
      <c r="D271" s="301" t="s">
        <v>121</v>
      </c>
      <c r="E271" s="301"/>
      <c r="F271" s="301"/>
      <c r="G271" s="28" t="s">
        <v>122</v>
      </c>
      <c r="H271" s="32"/>
      <c r="I271" s="32"/>
      <c r="J271" s="32"/>
      <c r="K271" s="32"/>
      <c r="L271" s="32"/>
      <c r="M271" s="32"/>
      <c r="N271" s="32"/>
      <c r="O271" s="17"/>
    </row>
    <row r="272" spans="1:15" ht="20.25" x14ac:dyDescent="0.3">
      <c r="A272" s="311"/>
      <c r="B272" s="302"/>
      <c r="C272" s="303"/>
      <c r="D272" s="30" t="s">
        <v>76</v>
      </c>
      <c r="E272" s="30" t="s">
        <v>77</v>
      </c>
      <c r="F272" s="31" t="s">
        <v>153</v>
      </c>
      <c r="G272" s="288"/>
      <c r="H272" s="288"/>
      <c r="I272" s="288"/>
      <c r="J272" s="288"/>
      <c r="K272" s="288"/>
      <c r="L272" s="288"/>
      <c r="M272" s="288"/>
      <c r="N272" s="288"/>
      <c r="O272" s="17"/>
    </row>
    <row r="273" spans="1:15" ht="20.25" x14ac:dyDescent="0.3">
      <c r="A273" s="311"/>
      <c r="B273" s="304"/>
      <c r="C273" s="305"/>
      <c r="D273" s="32">
        <v>1</v>
      </c>
      <c r="E273" s="32">
        <v>299</v>
      </c>
      <c r="F273" s="46">
        <v>8</v>
      </c>
      <c r="G273" s="49">
        <v>44046</v>
      </c>
      <c r="H273" s="32">
        <v>0</v>
      </c>
      <c r="I273" s="34">
        <v>0</v>
      </c>
      <c r="J273" s="34">
        <v>0</v>
      </c>
      <c r="K273" s="34">
        <v>0</v>
      </c>
      <c r="L273" s="34">
        <v>299</v>
      </c>
      <c r="M273" s="34">
        <f>L273-F273</f>
        <v>291</v>
      </c>
      <c r="N273" s="34">
        <v>0</v>
      </c>
      <c r="O273" s="17">
        <v>0</v>
      </c>
    </row>
    <row r="274" spans="1:15" ht="20.25" x14ac:dyDescent="0.3">
      <c r="A274" s="289" t="s">
        <v>325</v>
      </c>
      <c r="B274" s="290"/>
      <c r="C274" s="290"/>
      <c r="D274" s="290"/>
      <c r="E274" s="290"/>
      <c r="F274" s="290"/>
      <c r="G274" s="291"/>
      <c r="H274" s="292" t="s">
        <v>5</v>
      </c>
      <c r="I274" s="293"/>
      <c r="J274" s="293"/>
      <c r="K274" s="294"/>
      <c r="L274" s="36">
        <f>L238+L243+L247++L250+L254+L257+L263+L266+L270+L273</f>
        <v>8667</v>
      </c>
      <c r="M274" s="36">
        <f>M238+M243+M247++M250+M254+M257+M263+M266+M270+M273</f>
        <v>8433</v>
      </c>
      <c r="N274" s="37">
        <f>N240+N243+N247+N250+N254+N259+N263+N266+N270</f>
        <v>8149</v>
      </c>
      <c r="O274" s="23">
        <f>O240</f>
        <v>-7</v>
      </c>
    </row>
    <row r="275" spans="1:15" ht="20.25" x14ac:dyDescent="0.3">
      <c r="A275" s="289"/>
      <c r="B275" s="290"/>
      <c r="C275" s="290"/>
      <c r="D275" s="290"/>
      <c r="E275" s="290"/>
      <c r="F275" s="290"/>
      <c r="G275" s="290"/>
      <c r="H275" s="290"/>
      <c r="I275" s="290"/>
      <c r="J275" s="290"/>
      <c r="K275" s="290"/>
      <c r="L275" s="290"/>
      <c r="M275" s="290"/>
      <c r="N275" s="291"/>
      <c r="O275" s="24">
        <f>O270+O263+O254+O247</f>
        <v>14</v>
      </c>
    </row>
    <row r="276" spans="1:15" ht="20.25" x14ac:dyDescent="0.3">
      <c r="A276" s="50"/>
      <c r="B276" s="295" t="s">
        <v>81</v>
      </c>
      <c r="C276" s="296"/>
      <c r="D276" s="296"/>
      <c r="E276" s="296"/>
      <c r="F276" s="296"/>
      <c r="G276" s="296"/>
      <c r="H276" s="296"/>
      <c r="I276" s="296"/>
      <c r="J276" s="296"/>
      <c r="K276" s="297"/>
      <c r="L276" s="51">
        <f>L34+L51+L95+L110+L160+L176+L219+L234+L274</f>
        <v>49616.5</v>
      </c>
      <c r="M276" s="51">
        <f>M34+M51+M95+M110+M160+M176+M219+M234+M274</f>
        <v>48208.5</v>
      </c>
      <c r="N276" s="52">
        <f>N7+N34+N51+N95+N110+N160+N176+N219+N234+N274</f>
        <v>48128</v>
      </c>
      <c r="O276" s="17"/>
    </row>
    <row r="277" spans="1:15" ht="20.25" x14ac:dyDescent="0.3">
      <c r="A277" s="331" t="s">
        <v>82</v>
      </c>
      <c r="B277" s="332"/>
      <c r="C277" s="332"/>
      <c r="D277" s="332"/>
      <c r="E277" s="332"/>
      <c r="F277" s="332"/>
      <c r="G277" s="332"/>
      <c r="H277" s="332"/>
      <c r="I277" s="332"/>
      <c r="J277" s="332"/>
      <c r="K277" s="332"/>
      <c r="L277" s="332"/>
      <c r="M277" s="332"/>
      <c r="N277" s="333"/>
      <c r="O277" s="23">
        <f>O274+O234+O219+O160+O110+O95+O34+O204</f>
        <v>-116</v>
      </c>
    </row>
    <row r="278" spans="1:15" ht="20.25" x14ac:dyDescent="0.3">
      <c r="A278" s="334" t="s">
        <v>85</v>
      </c>
      <c r="B278" s="335"/>
      <c r="C278" s="335"/>
      <c r="D278" s="335"/>
      <c r="E278" s="335"/>
      <c r="F278" s="335"/>
      <c r="G278" s="335"/>
      <c r="H278" s="335"/>
      <c r="I278" s="335"/>
      <c r="J278" s="335"/>
      <c r="K278" s="335"/>
      <c r="L278" s="335"/>
      <c r="M278" s="335"/>
      <c r="N278" s="336"/>
      <c r="O278" s="24">
        <f>O275+O235+O220+O161+O111+O96+O35</f>
        <v>56.5</v>
      </c>
    </row>
    <row r="279" spans="1:15" ht="20.25" x14ac:dyDescent="0.3">
      <c r="A279" s="337" t="s">
        <v>330</v>
      </c>
      <c r="B279" s="338"/>
      <c r="C279" s="338"/>
      <c r="D279" s="338"/>
      <c r="E279" s="338"/>
      <c r="F279" s="338"/>
      <c r="G279" s="338"/>
      <c r="H279" s="338"/>
      <c r="I279" s="338"/>
      <c r="J279" s="338"/>
      <c r="K279" s="338"/>
      <c r="L279" s="338"/>
      <c r="M279" s="338"/>
      <c r="N279" s="339"/>
      <c r="O279" s="25">
        <f>O277+O278</f>
        <v>-59.5</v>
      </c>
    </row>
    <row r="280" spans="1:15" ht="20.25" x14ac:dyDescent="0.3">
      <c r="A280" s="337" t="s">
        <v>331</v>
      </c>
      <c r="B280" s="338"/>
      <c r="C280" s="338"/>
      <c r="D280" s="338"/>
      <c r="E280" s="338"/>
      <c r="F280" s="338"/>
      <c r="G280" s="338"/>
      <c r="H280" s="338"/>
      <c r="I280" s="338"/>
      <c r="J280" s="338"/>
      <c r="K280" s="338"/>
      <c r="L280" s="338"/>
      <c r="M280" s="338"/>
      <c r="N280" s="339"/>
      <c r="O280" s="17"/>
    </row>
    <row r="281" spans="1:15" ht="21" x14ac:dyDescent="0.35">
      <c r="A281" s="340"/>
      <c r="B281" s="341"/>
      <c r="C281" s="341"/>
      <c r="D281" s="341"/>
      <c r="E281" s="341"/>
      <c r="F281" s="341"/>
      <c r="G281" s="341"/>
      <c r="H281" s="341"/>
      <c r="I281" s="341"/>
      <c r="J281" s="341"/>
      <c r="K281" s="341"/>
      <c r="L281" s="341"/>
      <c r="M281" s="341"/>
      <c r="N281" s="342"/>
      <c r="O281" s="17"/>
    </row>
    <row r="282" spans="1:15" ht="21" x14ac:dyDescent="0.35">
      <c r="A282" s="53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27"/>
    </row>
    <row r="283" spans="1:15" ht="21" x14ac:dyDescent="0.35">
      <c r="A283" s="53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27"/>
    </row>
    <row r="284" spans="1:15" ht="21" x14ac:dyDescent="0.35">
      <c r="A284" s="53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27"/>
    </row>
    <row r="285" spans="1:15" ht="21" x14ac:dyDescent="0.35">
      <c r="A285" s="53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27"/>
    </row>
    <row r="286" spans="1:15" ht="21" x14ac:dyDescent="0.35">
      <c r="A286" s="53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27"/>
    </row>
    <row r="287" spans="1:15" ht="21" x14ac:dyDescent="0.35">
      <c r="A287" s="53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27"/>
    </row>
    <row r="288" spans="1:15" ht="21" x14ac:dyDescent="0.35">
      <c r="A288" s="53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27"/>
    </row>
    <row r="289" spans="1:15" ht="21" x14ac:dyDescent="0.35">
      <c r="A289" s="53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27"/>
    </row>
    <row r="290" spans="1:15" ht="21" x14ac:dyDescent="0.35">
      <c r="A290" s="54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</row>
    <row r="291" spans="1:15" ht="21" x14ac:dyDescent="0.35">
      <c r="A291" s="54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</row>
    <row r="292" spans="1:15" ht="21" x14ac:dyDescent="0.35">
      <c r="A292" s="54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</row>
    <row r="293" spans="1:15" ht="21" x14ac:dyDescent="0.35">
      <c r="A293" s="54"/>
      <c r="B293" s="54"/>
      <c r="C293" s="54"/>
      <c r="D293" s="54"/>
      <c r="E293" s="54"/>
      <c r="F293" s="55"/>
      <c r="G293" s="55"/>
      <c r="H293" s="54"/>
      <c r="I293" s="54"/>
      <c r="J293" s="54"/>
      <c r="K293" s="54"/>
      <c r="L293" s="54"/>
      <c r="M293" s="54"/>
      <c r="N293" s="54"/>
    </row>
    <row r="294" spans="1:15" ht="21" x14ac:dyDescent="0.35">
      <c r="A294" s="54"/>
      <c r="B294" s="54"/>
      <c r="C294" s="54"/>
      <c r="D294" s="54"/>
      <c r="E294" s="54"/>
      <c r="F294" s="56" t="s">
        <v>329</v>
      </c>
      <c r="G294" s="56"/>
      <c r="H294" s="54"/>
      <c r="I294" s="54"/>
      <c r="J294" s="54"/>
      <c r="K294" s="54"/>
      <c r="L294" s="54"/>
      <c r="M294" s="54"/>
      <c r="N294" s="54"/>
    </row>
    <row r="295" spans="1:15" ht="21" x14ac:dyDescent="0.35">
      <c r="A295" s="54"/>
      <c r="B295" s="54"/>
      <c r="C295" s="54"/>
      <c r="D295" s="54"/>
      <c r="E295" s="54"/>
      <c r="F295" s="55" t="s">
        <v>14</v>
      </c>
      <c r="G295" s="55"/>
      <c r="H295" s="54"/>
      <c r="I295" s="54"/>
      <c r="J295" s="54"/>
      <c r="K295" s="54"/>
      <c r="L295" s="54"/>
      <c r="M295" s="54"/>
      <c r="N295" s="54"/>
    </row>
  </sheetData>
  <mergeCells count="456">
    <mergeCell ref="D62:F62"/>
    <mergeCell ref="A61:N61"/>
    <mergeCell ref="A63:A69"/>
    <mergeCell ref="G63:N63"/>
    <mergeCell ref="B64:B66"/>
    <mergeCell ref="C64:C66"/>
    <mergeCell ref="D64:D66"/>
    <mergeCell ref="E64:E66"/>
    <mergeCell ref="F64:F66"/>
    <mergeCell ref="G64:G66"/>
    <mergeCell ref="H64:H66"/>
    <mergeCell ref="I64:I66"/>
    <mergeCell ref="J64:J66"/>
    <mergeCell ref="K64:K66"/>
    <mergeCell ref="L64:L66"/>
    <mergeCell ref="M64:M66"/>
    <mergeCell ref="D67:F67"/>
    <mergeCell ref="B68:C69"/>
    <mergeCell ref="G68:N68"/>
    <mergeCell ref="A34:G34"/>
    <mergeCell ref="H34:K34"/>
    <mergeCell ref="A35:N35"/>
    <mergeCell ref="D36:F36"/>
    <mergeCell ref="K41:K43"/>
    <mergeCell ref="L41:L43"/>
    <mergeCell ref="M41:M43"/>
    <mergeCell ref="A3:G3"/>
    <mergeCell ref="A1:N1"/>
    <mergeCell ref="A2:N2"/>
    <mergeCell ref="H3:N3"/>
    <mergeCell ref="A4:A8"/>
    <mergeCell ref="B4:C4"/>
    <mergeCell ref="D4:F4"/>
    <mergeCell ref="B5:C6"/>
    <mergeCell ref="G5:N5"/>
    <mergeCell ref="B7:G7"/>
    <mergeCell ref="H7:K7"/>
    <mergeCell ref="B8:L8"/>
    <mergeCell ref="A18:N18"/>
    <mergeCell ref="D19:F19"/>
    <mergeCell ref="A20:A26"/>
    <mergeCell ref="G20:N20"/>
    <mergeCell ref="B21:B23"/>
    <mergeCell ref="A37:A43"/>
    <mergeCell ref="G37:N37"/>
    <mergeCell ref="D39:F39"/>
    <mergeCell ref="B40:C43"/>
    <mergeCell ref="G40:N40"/>
    <mergeCell ref="D41:D43"/>
    <mergeCell ref="E41:E43"/>
    <mergeCell ref="F41:F43"/>
    <mergeCell ref="G41:G43"/>
    <mergeCell ref="H41:H43"/>
    <mergeCell ref="I41:I43"/>
    <mergeCell ref="J41:J43"/>
    <mergeCell ref="I119:I121"/>
    <mergeCell ref="J119:J121"/>
    <mergeCell ref="K119:K121"/>
    <mergeCell ref="L119:L121"/>
    <mergeCell ref="M119:M121"/>
    <mergeCell ref="A122:N122"/>
    <mergeCell ref="D123:F123"/>
    <mergeCell ref="D125:D127"/>
    <mergeCell ref="E125:E127"/>
    <mergeCell ref="F125:F127"/>
    <mergeCell ref="G125:G127"/>
    <mergeCell ref="H125:H127"/>
    <mergeCell ref="I125:I127"/>
    <mergeCell ref="J125:J127"/>
    <mergeCell ref="K125:K127"/>
    <mergeCell ref="A143:N143"/>
    <mergeCell ref="I146:I148"/>
    <mergeCell ref="J146:J148"/>
    <mergeCell ref="K146:K148"/>
    <mergeCell ref="D132:F132"/>
    <mergeCell ref="A124:A130"/>
    <mergeCell ref="G124:N124"/>
    <mergeCell ref="B125:B127"/>
    <mergeCell ref="C125:C127"/>
    <mergeCell ref="D144:F144"/>
    <mergeCell ref="E139:E142"/>
    <mergeCell ref="F139:F142"/>
    <mergeCell ref="G139:G140"/>
    <mergeCell ref="H139:H140"/>
    <mergeCell ref="I139:I140"/>
    <mergeCell ref="J139:J140"/>
    <mergeCell ref="K139:K140"/>
    <mergeCell ref="L139:L142"/>
    <mergeCell ref="L125:L127"/>
    <mergeCell ref="M125:M127"/>
    <mergeCell ref="D128:F128"/>
    <mergeCell ref="B129:C130"/>
    <mergeCell ref="G129:N129"/>
    <mergeCell ref="A131:N131"/>
    <mergeCell ref="D216:D218"/>
    <mergeCell ref="A163:A167"/>
    <mergeCell ref="G163:N163"/>
    <mergeCell ref="D165:F165"/>
    <mergeCell ref="A160:G160"/>
    <mergeCell ref="H160:K160"/>
    <mergeCell ref="A161:N161"/>
    <mergeCell ref="D162:F162"/>
    <mergeCell ref="B166:C167"/>
    <mergeCell ref="G166:N166"/>
    <mergeCell ref="A168:N168"/>
    <mergeCell ref="D169:F169"/>
    <mergeCell ref="A170:A175"/>
    <mergeCell ref="G170:N170"/>
    <mergeCell ref="B173:C175"/>
    <mergeCell ref="G173:N173"/>
    <mergeCell ref="A176:G176"/>
    <mergeCell ref="H176:K176"/>
    <mergeCell ref="A177:N177"/>
    <mergeCell ref="D172:F172"/>
    <mergeCell ref="D178:F178"/>
    <mergeCell ref="A179:A183"/>
    <mergeCell ref="G179:N179"/>
    <mergeCell ref="B182:C183"/>
    <mergeCell ref="L238:L240"/>
    <mergeCell ref="D228:F228"/>
    <mergeCell ref="D202:F202"/>
    <mergeCell ref="D205:F205"/>
    <mergeCell ref="B206:C207"/>
    <mergeCell ref="A208:N208"/>
    <mergeCell ref="D209:F209"/>
    <mergeCell ref="A210:A218"/>
    <mergeCell ref="G210:N210"/>
    <mergeCell ref="B211:B213"/>
    <mergeCell ref="C211:C213"/>
    <mergeCell ref="D211:D213"/>
    <mergeCell ref="E211:E213"/>
    <mergeCell ref="F211:F213"/>
    <mergeCell ref="G211:G213"/>
    <mergeCell ref="H211:H213"/>
    <mergeCell ref="I211:I213"/>
    <mergeCell ref="J211:J213"/>
    <mergeCell ref="K211:K213"/>
    <mergeCell ref="L211:L213"/>
    <mergeCell ref="M211:M213"/>
    <mergeCell ref="D214:F214"/>
    <mergeCell ref="B215:C218"/>
    <mergeCell ref="G215:N215"/>
    <mergeCell ref="M257:M259"/>
    <mergeCell ref="A244:N244"/>
    <mergeCell ref="D245:F245"/>
    <mergeCell ref="D231:F231"/>
    <mergeCell ref="D236:F236"/>
    <mergeCell ref="A229:A233"/>
    <mergeCell ref="G229:N229"/>
    <mergeCell ref="B232:C233"/>
    <mergeCell ref="G232:N232"/>
    <mergeCell ref="A234:G234"/>
    <mergeCell ref="H234:K234"/>
    <mergeCell ref="A235:N235"/>
    <mergeCell ref="A237:A243"/>
    <mergeCell ref="G237:N237"/>
    <mergeCell ref="B238:B240"/>
    <mergeCell ref="C238:C240"/>
    <mergeCell ref="D238:D240"/>
    <mergeCell ref="E238:E240"/>
    <mergeCell ref="F238:F240"/>
    <mergeCell ref="G238:G240"/>
    <mergeCell ref="H238:H240"/>
    <mergeCell ref="I238:I240"/>
    <mergeCell ref="J238:J240"/>
    <mergeCell ref="K238:K240"/>
    <mergeCell ref="A277:N277"/>
    <mergeCell ref="A278:N278"/>
    <mergeCell ref="A279:N279"/>
    <mergeCell ref="A280:N280"/>
    <mergeCell ref="A281:N281"/>
    <mergeCell ref="K257:K259"/>
    <mergeCell ref="L257:L259"/>
    <mergeCell ref="D257:D259"/>
    <mergeCell ref="E257:E259"/>
    <mergeCell ref="F257:F259"/>
    <mergeCell ref="G257:G259"/>
    <mergeCell ref="H257:H259"/>
    <mergeCell ref="I257:I259"/>
    <mergeCell ref="J257:J259"/>
    <mergeCell ref="B256:C259"/>
    <mergeCell ref="A267:N267"/>
    <mergeCell ref="D268:F268"/>
    <mergeCell ref="A269:A273"/>
    <mergeCell ref="G269:N269"/>
    <mergeCell ref="D271:F271"/>
    <mergeCell ref="B272:C273"/>
    <mergeCell ref="A253:A259"/>
    <mergeCell ref="G253:N253"/>
    <mergeCell ref="G256:N256"/>
    <mergeCell ref="A9:N9"/>
    <mergeCell ref="D10:F10"/>
    <mergeCell ref="A11:A17"/>
    <mergeCell ref="G11:N11"/>
    <mergeCell ref="B12:B14"/>
    <mergeCell ref="C12:C14"/>
    <mergeCell ref="D12:D14"/>
    <mergeCell ref="E12:E14"/>
    <mergeCell ref="F12:F14"/>
    <mergeCell ref="G12:G14"/>
    <mergeCell ref="H12:H14"/>
    <mergeCell ref="I12:I14"/>
    <mergeCell ref="J12:J14"/>
    <mergeCell ref="K12:K14"/>
    <mergeCell ref="L12:L14"/>
    <mergeCell ref="M12:M14"/>
    <mergeCell ref="D15:F15"/>
    <mergeCell ref="B16:C17"/>
    <mergeCell ref="G16:N16"/>
    <mergeCell ref="L21:L23"/>
    <mergeCell ref="M21:M23"/>
    <mergeCell ref="D24:F24"/>
    <mergeCell ref="B25:C26"/>
    <mergeCell ref="G25:N25"/>
    <mergeCell ref="A27:N27"/>
    <mergeCell ref="D28:F28"/>
    <mergeCell ref="A29:A33"/>
    <mergeCell ref="G29:N29"/>
    <mergeCell ref="D31:F31"/>
    <mergeCell ref="B32:C33"/>
    <mergeCell ref="G32:N32"/>
    <mergeCell ref="C21:C23"/>
    <mergeCell ref="D21:D23"/>
    <mergeCell ref="E21:E23"/>
    <mergeCell ref="F21:F23"/>
    <mergeCell ref="G21:G23"/>
    <mergeCell ref="H21:H23"/>
    <mergeCell ref="I21:I23"/>
    <mergeCell ref="J21:J23"/>
    <mergeCell ref="K21:K23"/>
    <mergeCell ref="A44:N44"/>
    <mergeCell ref="D45:F45"/>
    <mergeCell ref="A46:A50"/>
    <mergeCell ref="G46:N46"/>
    <mergeCell ref="B49:C50"/>
    <mergeCell ref="G49:N49"/>
    <mergeCell ref="A51:G51"/>
    <mergeCell ref="H51:K51"/>
    <mergeCell ref="A52:N52"/>
    <mergeCell ref="D48:F48"/>
    <mergeCell ref="D53:F53"/>
    <mergeCell ref="A54:A60"/>
    <mergeCell ref="G54:N54"/>
    <mergeCell ref="D56:F56"/>
    <mergeCell ref="B57:C60"/>
    <mergeCell ref="G57:N57"/>
    <mergeCell ref="D58:D60"/>
    <mergeCell ref="E58:E60"/>
    <mergeCell ref="F58:F60"/>
    <mergeCell ref="G58:G60"/>
    <mergeCell ref="H58:H60"/>
    <mergeCell ref="I58:I60"/>
    <mergeCell ref="J58:J60"/>
    <mergeCell ref="K58:K60"/>
    <mergeCell ref="L58:L60"/>
    <mergeCell ref="M58:M60"/>
    <mergeCell ref="A70:N70"/>
    <mergeCell ref="A72:A78"/>
    <mergeCell ref="G72:N72"/>
    <mergeCell ref="B75:C78"/>
    <mergeCell ref="G75:N75"/>
    <mergeCell ref="D76:D78"/>
    <mergeCell ref="E76:E78"/>
    <mergeCell ref="F76:F78"/>
    <mergeCell ref="G76:G78"/>
    <mergeCell ref="H76:H78"/>
    <mergeCell ref="I76:I78"/>
    <mergeCell ref="J76:J78"/>
    <mergeCell ref="K76:K78"/>
    <mergeCell ref="L76:L78"/>
    <mergeCell ref="M76:M78"/>
    <mergeCell ref="D71:F71"/>
    <mergeCell ref="D74:F74"/>
    <mergeCell ref="A79:N79"/>
    <mergeCell ref="D80:F80"/>
    <mergeCell ref="A81:A87"/>
    <mergeCell ref="G81:N81"/>
    <mergeCell ref="B82:B84"/>
    <mergeCell ref="C82:C84"/>
    <mergeCell ref="D82:D84"/>
    <mergeCell ref="E82:E84"/>
    <mergeCell ref="F82:F84"/>
    <mergeCell ref="G82:G84"/>
    <mergeCell ref="H82:H84"/>
    <mergeCell ref="I82:I84"/>
    <mergeCell ref="J82:J84"/>
    <mergeCell ref="K82:K84"/>
    <mergeCell ref="L82:L84"/>
    <mergeCell ref="M82:M84"/>
    <mergeCell ref="D85:F85"/>
    <mergeCell ref="B86:C87"/>
    <mergeCell ref="G86:N86"/>
    <mergeCell ref="A88:N88"/>
    <mergeCell ref="A90:A94"/>
    <mergeCell ref="G90:N90"/>
    <mergeCell ref="B93:C94"/>
    <mergeCell ref="G93:N93"/>
    <mergeCell ref="A95:G95"/>
    <mergeCell ref="H95:K95"/>
    <mergeCell ref="A96:N96"/>
    <mergeCell ref="A98:A102"/>
    <mergeCell ref="G98:N98"/>
    <mergeCell ref="D100:F100"/>
    <mergeCell ref="B101:C102"/>
    <mergeCell ref="G101:N101"/>
    <mergeCell ref="D97:F97"/>
    <mergeCell ref="D89:F89"/>
    <mergeCell ref="D92:F92"/>
    <mergeCell ref="A103:N103"/>
    <mergeCell ref="D104:F104"/>
    <mergeCell ref="A105:A109"/>
    <mergeCell ref="G105:N105"/>
    <mergeCell ref="D107:F107"/>
    <mergeCell ref="B108:C109"/>
    <mergeCell ref="G108:N108"/>
    <mergeCell ref="A110:G110"/>
    <mergeCell ref="H110:K110"/>
    <mergeCell ref="A111:N111"/>
    <mergeCell ref="D112:F112"/>
    <mergeCell ref="A113:A121"/>
    <mergeCell ref="G113:N113"/>
    <mergeCell ref="B114:B116"/>
    <mergeCell ref="C114:C116"/>
    <mergeCell ref="D114:D116"/>
    <mergeCell ref="E114:E116"/>
    <mergeCell ref="F114:F116"/>
    <mergeCell ref="G114:G116"/>
    <mergeCell ref="H114:H116"/>
    <mergeCell ref="I114:I116"/>
    <mergeCell ref="J114:J116"/>
    <mergeCell ref="K114:K116"/>
    <mergeCell ref="L114:L116"/>
    <mergeCell ref="M114:M116"/>
    <mergeCell ref="D117:F117"/>
    <mergeCell ref="B118:C121"/>
    <mergeCell ref="G118:N118"/>
    <mergeCell ref="D119:D121"/>
    <mergeCell ref="E119:E121"/>
    <mergeCell ref="F119:F121"/>
    <mergeCell ref="G119:G121"/>
    <mergeCell ref="H119:H121"/>
    <mergeCell ref="A133:A142"/>
    <mergeCell ref="G133:N133"/>
    <mergeCell ref="B134:B136"/>
    <mergeCell ref="C134:C136"/>
    <mergeCell ref="D134:D136"/>
    <mergeCell ref="E134:E136"/>
    <mergeCell ref="F134:F136"/>
    <mergeCell ref="G134:G136"/>
    <mergeCell ref="H134:H136"/>
    <mergeCell ref="I134:I136"/>
    <mergeCell ref="J134:J136"/>
    <mergeCell ref="K134:K136"/>
    <mergeCell ref="L134:L136"/>
    <mergeCell ref="M134:M136"/>
    <mergeCell ref="D137:F137"/>
    <mergeCell ref="B138:C142"/>
    <mergeCell ref="G138:N138"/>
    <mergeCell ref="D139:D142"/>
    <mergeCell ref="M139:M142"/>
    <mergeCell ref="H141:K141"/>
    <mergeCell ref="G142:K142"/>
    <mergeCell ref="L146:L148"/>
    <mergeCell ref="M146:M148"/>
    <mergeCell ref="B150:C152"/>
    <mergeCell ref="G150:N150"/>
    <mergeCell ref="A153:N153"/>
    <mergeCell ref="D154:F154"/>
    <mergeCell ref="A155:A159"/>
    <mergeCell ref="G155:N155"/>
    <mergeCell ref="D157:F157"/>
    <mergeCell ref="B158:C159"/>
    <mergeCell ref="G158:N158"/>
    <mergeCell ref="D149:F149"/>
    <mergeCell ref="A145:A152"/>
    <mergeCell ref="G145:N145"/>
    <mergeCell ref="B146:B148"/>
    <mergeCell ref="C146:C148"/>
    <mergeCell ref="D146:D148"/>
    <mergeCell ref="E146:E148"/>
    <mergeCell ref="F146:F148"/>
    <mergeCell ref="G146:G148"/>
    <mergeCell ref="H146:H148"/>
    <mergeCell ref="G182:N182"/>
    <mergeCell ref="A184:N184"/>
    <mergeCell ref="D185:F185"/>
    <mergeCell ref="A186:A191"/>
    <mergeCell ref="G186:N186"/>
    <mergeCell ref="D188:F188"/>
    <mergeCell ref="B189:C191"/>
    <mergeCell ref="G189:N189"/>
    <mergeCell ref="D181:F181"/>
    <mergeCell ref="A192:N192"/>
    <mergeCell ref="A194:A200"/>
    <mergeCell ref="G194:N194"/>
    <mergeCell ref="G197:N197"/>
    <mergeCell ref="M198:M200"/>
    <mergeCell ref="A201:N201"/>
    <mergeCell ref="A203:A207"/>
    <mergeCell ref="G203:N203"/>
    <mergeCell ref="G206:N206"/>
    <mergeCell ref="D196:F196"/>
    <mergeCell ref="B197:C200"/>
    <mergeCell ref="D198:D200"/>
    <mergeCell ref="E198:E200"/>
    <mergeCell ref="F198:F200"/>
    <mergeCell ref="G198:G200"/>
    <mergeCell ref="H198:H200"/>
    <mergeCell ref="I198:I200"/>
    <mergeCell ref="J198:J200"/>
    <mergeCell ref="K198:K200"/>
    <mergeCell ref="L198:L200"/>
    <mergeCell ref="D193:F193"/>
    <mergeCell ref="E216:E218"/>
    <mergeCell ref="F216:F218"/>
    <mergeCell ref="G216:G218"/>
    <mergeCell ref="H216:H218"/>
    <mergeCell ref="I216:I218"/>
    <mergeCell ref="J216:J218"/>
    <mergeCell ref="K216:K218"/>
    <mergeCell ref="L216:L218"/>
    <mergeCell ref="M216:M218"/>
    <mergeCell ref="A219:G219"/>
    <mergeCell ref="H219:K219"/>
    <mergeCell ref="A220:N220"/>
    <mergeCell ref="D221:F221"/>
    <mergeCell ref="A222:A226"/>
    <mergeCell ref="G222:N222"/>
    <mergeCell ref="B225:C226"/>
    <mergeCell ref="G225:N225"/>
    <mergeCell ref="A227:N227"/>
    <mergeCell ref="D224:F224"/>
    <mergeCell ref="G272:N272"/>
    <mergeCell ref="A274:G274"/>
    <mergeCell ref="H274:K274"/>
    <mergeCell ref="A275:N275"/>
    <mergeCell ref="B276:K276"/>
    <mergeCell ref="M238:M240"/>
    <mergeCell ref="D241:F241"/>
    <mergeCell ref="B242:C243"/>
    <mergeCell ref="G242:N242"/>
    <mergeCell ref="A260:N260"/>
    <mergeCell ref="D261:F261"/>
    <mergeCell ref="A262:A266"/>
    <mergeCell ref="G262:N262"/>
    <mergeCell ref="D264:F264"/>
    <mergeCell ref="B265:C266"/>
    <mergeCell ref="G265:N265"/>
    <mergeCell ref="D255:F255"/>
    <mergeCell ref="A246:A250"/>
    <mergeCell ref="G246:N246"/>
    <mergeCell ref="D248:F248"/>
    <mergeCell ref="B249:C250"/>
    <mergeCell ref="G249:N249"/>
    <mergeCell ref="A251:N251"/>
    <mergeCell ref="D252:F252"/>
  </mergeCells>
  <pageMargins left="0.511811024" right="0.511811024" top="0.78740157499999996" bottom="0.78740157499999996" header="0.31496062000000002" footer="0.31496062000000002"/>
  <pageSetup paperSize="9" scale="33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98"/>
  <sheetViews>
    <sheetView topLeftCell="A190" workbookViewId="0">
      <selection activeCell="B198" sqref="B198"/>
    </sheetView>
  </sheetViews>
  <sheetFormatPr defaultRowHeight="15.75" x14ac:dyDescent="0.25"/>
  <cols>
    <col min="1" max="1" width="22.28515625" style="1" customWidth="1"/>
    <col min="2" max="2" width="36.42578125" customWidth="1"/>
    <col min="3" max="3" width="31.28515625" customWidth="1"/>
    <col min="4" max="4" width="17.42578125" style="2" customWidth="1"/>
    <col min="5" max="5" width="20.5703125" style="4" customWidth="1"/>
    <col min="6" max="6" width="17.85546875" customWidth="1"/>
    <col min="7" max="7" width="17.140625" style="16" customWidth="1"/>
    <col min="8" max="8" width="18" style="3" customWidth="1"/>
  </cols>
  <sheetData>
    <row r="1" spans="1:8" ht="15" customHeight="1" x14ac:dyDescent="0.25">
      <c r="A1" s="396" t="s">
        <v>65</v>
      </c>
      <c r="B1" s="397"/>
      <c r="C1" s="397"/>
      <c r="D1" s="397"/>
      <c r="E1" s="397"/>
      <c r="F1" s="397"/>
      <c r="G1" s="397"/>
      <c r="H1" s="398"/>
    </row>
    <row r="2" spans="1:8" ht="15" customHeight="1" x14ac:dyDescent="0.25">
      <c r="A2" s="399"/>
      <c r="B2" s="400"/>
      <c r="C2" s="400"/>
      <c r="D2" s="400"/>
      <c r="E2" s="400"/>
      <c r="F2" s="400"/>
      <c r="G2" s="400"/>
      <c r="H2" s="401"/>
    </row>
    <row r="3" spans="1:8" ht="15" customHeight="1" x14ac:dyDescent="0.25">
      <c r="A3" s="399"/>
      <c r="B3" s="400"/>
      <c r="C3" s="400"/>
      <c r="D3" s="400"/>
      <c r="E3" s="400"/>
      <c r="F3" s="400"/>
      <c r="G3" s="400"/>
      <c r="H3" s="401"/>
    </row>
    <row r="4" spans="1:8" ht="15" customHeight="1" x14ac:dyDescent="0.25">
      <c r="A4" s="399"/>
      <c r="B4" s="400"/>
      <c r="C4" s="400"/>
      <c r="D4" s="400"/>
      <c r="E4" s="400"/>
      <c r="F4" s="400"/>
      <c r="G4" s="400"/>
      <c r="H4" s="401"/>
    </row>
    <row r="5" spans="1:8" ht="37.5" customHeight="1" thickBot="1" x14ac:dyDescent="0.3">
      <c r="A5" s="402"/>
      <c r="B5" s="403"/>
      <c r="C5" s="403"/>
      <c r="D5" s="403"/>
      <c r="E5" s="403"/>
      <c r="F5" s="403"/>
      <c r="G5" s="403"/>
      <c r="H5" s="404"/>
    </row>
    <row r="6" spans="1:8" ht="15" customHeight="1" x14ac:dyDescent="0.25">
      <c r="A6" s="405" t="s">
        <v>271</v>
      </c>
      <c r="B6" s="405"/>
      <c r="C6" s="405"/>
      <c r="D6" s="405"/>
      <c r="E6" s="405"/>
      <c r="F6" s="405"/>
      <c r="G6" s="405"/>
      <c r="H6" s="405"/>
    </row>
    <row r="7" spans="1:8" ht="15" customHeight="1" x14ac:dyDescent="0.25">
      <c r="A7" s="406"/>
      <c r="B7" s="406"/>
      <c r="C7" s="406"/>
      <c r="D7" s="406"/>
      <c r="E7" s="406"/>
      <c r="F7" s="406"/>
      <c r="G7" s="406"/>
      <c r="H7" s="406"/>
    </row>
    <row r="8" spans="1:8" ht="15" customHeight="1" thickBot="1" x14ac:dyDescent="0.3">
      <c r="A8" s="57"/>
      <c r="B8" s="57"/>
      <c r="C8" s="57"/>
      <c r="D8" s="58"/>
      <c r="E8" s="59"/>
      <c r="F8" s="57"/>
      <c r="G8" s="60"/>
      <c r="H8" s="61"/>
    </row>
    <row r="9" spans="1:8" ht="15" customHeight="1" x14ac:dyDescent="0.25">
      <c r="A9" s="62" t="s">
        <v>55</v>
      </c>
      <c r="B9" s="63"/>
      <c r="C9" s="63"/>
      <c r="D9" s="64"/>
      <c r="E9" s="65"/>
      <c r="F9" s="66"/>
      <c r="G9" s="67"/>
      <c r="H9" s="68"/>
    </row>
    <row r="10" spans="1:8" ht="15" customHeight="1" x14ac:dyDescent="0.25">
      <c r="A10" s="69" t="s">
        <v>35</v>
      </c>
      <c r="B10" s="70"/>
      <c r="C10" s="70"/>
      <c r="D10" s="58"/>
      <c r="E10" s="59"/>
      <c r="F10" s="57"/>
      <c r="G10" s="60"/>
      <c r="H10" s="71"/>
    </row>
    <row r="11" spans="1:8" ht="13.5" customHeight="1" x14ac:dyDescent="0.25">
      <c r="A11" s="69" t="s">
        <v>56</v>
      </c>
      <c r="B11" s="70"/>
      <c r="C11" s="70"/>
      <c r="D11" s="58"/>
      <c r="E11" s="59"/>
      <c r="F11" s="57"/>
      <c r="G11" s="60"/>
      <c r="H11" s="72"/>
    </row>
    <row r="12" spans="1:8" ht="18" x14ac:dyDescent="0.25">
      <c r="A12" s="69" t="s">
        <v>57</v>
      </c>
      <c r="B12" s="70"/>
      <c r="C12" s="70"/>
      <c r="D12" s="58"/>
      <c r="E12" s="59"/>
      <c r="F12" s="57"/>
      <c r="G12" s="60"/>
      <c r="H12" s="72"/>
    </row>
    <row r="13" spans="1:8" ht="18.75" thickBot="1" x14ac:dyDescent="0.3">
      <c r="A13" s="73" t="s">
        <v>38</v>
      </c>
      <c r="B13" s="74"/>
      <c r="C13" s="74"/>
      <c r="D13" s="75"/>
      <c r="E13" s="76"/>
      <c r="F13" s="77"/>
      <c r="G13" s="78"/>
      <c r="H13" s="79"/>
    </row>
    <row r="14" spans="1:8" ht="24" customHeight="1" thickBot="1" x14ac:dyDescent="0.3">
      <c r="A14" s="355" t="s">
        <v>58</v>
      </c>
      <c r="B14" s="356"/>
      <c r="C14" s="356"/>
      <c r="D14" s="356"/>
      <c r="E14" s="356"/>
      <c r="F14" s="356"/>
      <c r="G14" s="356"/>
      <c r="H14" s="356"/>
    </row>
    <row r="15" spans="1:8" ht="15" customHeight="1" x14ac:dyDescent="0.25">
      <c r="A15" s="357" t="s">
        <v>22</v>
      </c>
      <c r="B15" s="359" t="s">
        <v>9</v>
      </c>
      <c r="C15" s="361" t="s">
        <v>23</v>
      </c>
      <c r="D15" s="363" t="s">
        <v>11</v>
      </c>
      <c r="E15" s="365" t="s">
        <v>155</v>
      </c>
      <c r="F15" s="367" t="s">
        <v>13</v>
      </c>
      <c r="G15" s="369" t="s">
        <v>24</v>
      </c>
      <c r="H15" s="371" t="s">
        <v>28</v>
      </c>
    </row>
    <row r="16" spans="1:8" ht="45.75" customHeight="1" x14ac:dyDescent="0.25">
      <c r="A16" s="358"/>
      <c r="B16" s="360"/>
      <c r="C16" s="362"/>
      <c r="D16" s="364"/>
      <c r="E16" s="366"/>
      <c r="F16" s="368"/>
      <c r="G16" s="370"/>
      <c r="H16" s="372"/>
    </row>
    <row r="17" spans="1:8" ht="18.75" x14ac:dyDescent="0.3">
      <c r="A17" s="373"/>
      <c r="B17" s="80" t="s">
        <v>136</v>
      </c>
      <c r="C17" s="80" t="s">
        <v>67</v>
      </c>
      <c r="D17" s="81">
        <v>1590</v>
      </c>
      <c r="E17" s="82">
        <v>43983</v>
      </c>
      <c r="F17" s="83" t="s">
        <v>45</v>
      </c>
      <c r="G17" s="374"/>
      <c r="H17" s="375"/>
    </row>
    <row r="18" spans="1:8" ht="18.75" x14ac:dyDescent="0.3">
      <c r="A18" s="373"/>
      <c r="B18" s="80" t="s">
        <v>104</v>
      </c>
      <c r="C18" s="80" t="s">
        <v>67</v>
      </c>
      <c r="D18" s="81">
        <v>1536</v>
      </c>
      <c r="E18" s="82">
        <v>44018</v>
      </c>
      <c r="F18" s="83" t="s">
        <v>45</v>
      </c>
      <c r="G18" s="374"/>
      <c r="H18" s="375"/>
    </row>
    <row r="19" spans="1:8" ht="18.75" x14ac:dyDescent="0.3">
      <c r="A19" s="373"/>
      <c r="B19" s="80" t="s">
        <v>46</v>
      </c>
      <c r="C19" s="80" t="s">
        <v>67</v>
      </c>
      <c r="D19" s="81">
        <v>1271</v>
      </c>
      <c r="E19" s="82">
        <v>44018</v>
      </c>
      <c r="F19" s="83" t="s">
        <v>45</v>
      </c>
      <c r="G19" s="374"/>
      <c r="H19" s="375"/>
    </row>
    <row r="20" spans="1:8" ht="18.75" x14ac:dyDescent="0.3">
      <c r="A20" s="373"/>
      <c r="B20" s="80" t="s">
        <v>47</v>
      </c>
      <c r="C20" s="80" t="s">
        <v>67</v>
      </c>
      <c r="D20" s="81">
        <v>1230.8</v>
      </c>
      <c r="E20" s="82">
        <v>44018</v>
      </c>
      <c r="F20" s="83" t="s">
        <v>45</v>
      </c>
      <c r="G20" s="374"/>
      <c r="H20" s="375"/>
    </row>
    <row r="21" spans="1:8" ht="18.75" x14ac:dyDescent="0.3">
      <c r="A21" s="373"/>
      <c r="B21" s="80" t="s">
        <v>59</v>
      </c>
      <c r="C21" s="80" t="s">
        <v>67</v>
      </c>
      <c r="D21" s="81">
        <v>1436.1</v>
      </c>
      <c r="E21" s="82">
        <v>44018</v>
      </c>
      <c r="F21" s="83" t="s">
        <v>45</v>
      </c>
      <c r="G21" s="374"/>
      <c r="H21" s="375"/>
    </row>
    <row r="22" spans="1:8" ht="18.75" x14ac:dyDescent="0.3">
      <c r="A22" s="373"/>
      <c r="B22" s="80" t="s">
        <v>88</v>
      </c>
      <c r="C22" s="80" t="s">
        <v>67</v>
      </c>
      <c r="D22" s="81">
        <v>767</v>
      </c>
      <c r="E22" s="82">
        <v>44018</v>
      </c>
      <c r="F22" s="83" t="s">
        <v>45</v>
      </c>
      <c r="G22" s="374"/>
      <c r="H22" s="375"/>
    </row>
    <row r="23" spans="1:8" ht="18.75" x14ac:dyDescent="0.3">
      <c r="A23" s="373"/>
      <c r="B23" s="80" t="s">
        <v>98</v>
      </c>
      <c r="C23" s="80" t="s">
        <v>67</v>
      </c>
      <c r="D23" s="81">
        <v>1210</v>
      </c>
      <c r="E23" s="82">
        <v>44018</v>
      </c>
      <c r="F23" s="83" t="s">
        <v>45</v>
      </c>
      <c r="G23" s="374"/>
      <c r="H23" s="375"/>
    </row>
    <row r="24" spans="1:8" ht="18.75" x14ac:dyDescent="0.3">
      <c r="A24" s="373"/>
      <c r="B24" s="80" t="s">
        <v>105</v>
      </c>
      <c r="C24" s="80" t="s">
        <v>67</v>
      </c>
      <c r="D24" s="81">
        <v>1385.8</v>
      </c>
      <c r="E24" s="82">
        <v>44018</v>
      </c>
      <c r="F24" s="83" t="s">
        <v>45</v>
      </c>
      <c r="G24" s="374"/>
      <c r="H24" s="375"/>
    </row>
    <row r="25" spans="1:8" ht="18.75" x14ac:dyDescent="0.3">
      <c r="A25" s="373"/>
      <c r="B25" s="80" t="s">
        <v>184</v>
      </c>
      <c r="C25" s="80" t="s">
        <v>185</v>
      </c>
      <c r="D25" s="81">
        <v>140.80000000000001</v>
      </c>
      <c r="E25" s="82">
        <v>44018</v>
      </c>
      <c r="F25" s="83" t="s">
        <v>45</v>
      </c>
      <c r="G25" s="374"/>
      <c r="H25" s="375"/>
    </row>
    <row r="26" spans="1:8" ht="18.75" x14ac:dyDescent="0.3">
      <c r="A26" s="373"/>
      <c r="B26" s="80" t="s">
        <v>48</v>
      </c>
      <c r="C26" s="80" t="s">
        <v>67</v>
      </c>
      <c r="D26" s="81">
        <v>3062.7</v>
      </c>
      <c r="E26" s="82">
        <v>44018</v>
      </c>
      <c r="F26" s="83" t="s">
        <v>45</v>
      </c>
      <c r="G26" s="374"/>
      <c r="H26" s="375"/>
    </row>
    <row r="27" spans="1:8" ht="18.75" x14ac:dyDescent="0.3">
      <c r="A27" s="373"/>
      <c r="B27" s="80" t="s">
        <v>114</v>
      </c>
      <c r="C27" s="80" t="s">
        <v>67</v>
      </c>
      <c r="D27" s="81">
        <v>1435.8</v>
      </c>
      <c r="E27" s="82">
        <v>44018</v>
      </c>
      <c r="F27" s="83" t="s">
        <v>45</v>
      </c>
      <c r="G27" s="374"/>
      <c r="H27" s="375"/>
    </row>
    <row r="28" spans="1:8" ht="18.75" x14ac:dyDescent="0.3">
      <c r="A28" s="373"/>
      <c r="B28" s="80" t="s">
        <v>111</v>
      </c>
      <c r="C28" s="80" t="s">
        <v>67</v>
      </c>
      <c r="D28" s="81">
        <v>1304.8</v>
      </c>
      <c r="E28" s="82">
        <v>44018</v>
      </c>
      <c r="F28" s="83" t="s">
        <v>45</v>
      </c>
      <c r="G28" s="374"/>
      <c r="H28" s="375"/>
    </row>
    <row r="29" spans="1:8" ht="18.75" x14ac:dyDescent="0.3">
      <c r="A29" s="373"/>
      <c r="B29" s="80" t="s">
        <v>49</v>
      </c>
      <c r="C29" s="80" t="s">
        <v>67</v>
      </c>
      <c r="D29" s="81">
        <v>1588.8</v>
      </c>
      <c r="E29" s="82">
        <v>44018</v>
      </c>
      <c r="F29" s="83" t="s">
        <v>45</v>
      </c>
      <c r="G29" s="374"/>
      <c r="H29" s="375"/>
    </row>
    <row r="30" spans="1:8" ht="18.75" x14ac:dyDescent="0.3">
      <c r="A30" s="373"/>
      <c r="B30" s="80" t="s">
        <v>142</v>
      </c>
      <c r="C30" s="80" t="s">
        <v>156</v>
      </c>
      <c r="D30" s="81">
        <v>1288.25</v>
      </c>
      <c r="E30" s="82">
        <v>44018</v>
      </c>
      <c r="F30" s="83" t="s">
        <v>45</v>
      </c>
      <c r="G30" s="374"/>
      <c r="H30" s="375"/>
    </row>
    <row r="31" spans="1:8" ht="18.75" x14ac:dyDescent="0.3">
      <c r="A31" s="373"/>
      <c r="B31" s="80" t="s">
        <v>72</v>
      </c>
      <c r="C31" s="80" t="s">
        <v>67</v>
      </c>
      <c r="D31" s="81">
        <v>2997</v>
      </c>
      <c r="E31" s="82">
        <v>44018</v>
      </c>
      <c r="F31" s="83" t="s">
        <v>45</v>
      </c>
      <c r="G31" s="374"/>
      <c r="H31" s="375"/>
    </row>
    <row r="32" spans="1:8" ht="18.75" x14ac:dyDescent="0.3">
      <c r="A32" s="373"/>
      <c r="B32" s="80" t="s">
        <v>144</v>
      </c>
      <c r="C32" s="80" t="s">
        <v>156</v>
      </c>
      <c r="D32" s="81">
        <v>605.5</v>
      </c>
      <c r="E32" s="82">
        <v>44018</v>
      </c>
      <c r="F32" s="83" t="s">
        <v>45</v>
      </c>
      <c r="G32" s="374"/>
      <c r="H32" s="375"/>
    </row>
    <row r="33" spans="1:8" ht="18.75" x14ac:dyDescent="0.3">
      <c r="A33" s="373"/>
      <c r="B33" s="80" t="s">
        <v>50</v>
      </c>
      <c r="C33" s="80" t="s">
        <v>67</v>
      </c>
      <c r="D33" s="81">
        <v>1408</v>
      </c>
      <c r="E33" s="82">
        <v>44018</v>
      </c>
      <c r="F33" s="83" t="s">
        <v>45</v>
      </c>
      <c r="G33" s="374"/>
      <c r="H33" s="375"/>
    </row>
    <row r="34" spans="1:8" ht="18.75" x14ac:dyDescent="0.3">
      <c r="A34" s="373"/>
      <c r="B34" s="80" t="s">
        <v>60</v>
      </c>
      <c r="C34" s="80" t="s">
        <v>67</v>
      </c>
      <c r="D34" s="81">
        <v>1488</v>
      </c>
      <c r="E34" s="84">
        <v>44018</v>
      </c>
      <c r="F34" s="80" t="s">
        <v>45</v>
      </c>
      <c r="G34" s="374"/>
      <c r="H34" s="375"/>
    </row>
    <row r="35" spans="1:8" ht="18.75" x14ac:dyDescent="0.3">
      <c r="A35" s="373"/>
      <c r="B35" s="80" t="s">
        <v>70</v>
      </c>
      <c r="C35" s="80" t="s">
        <v>67</v>
      </c>
      <c r="D35" s="81">
        <v>2413.8000000000002</v>
      </c>
      <c r="E35" s="84">
        <v>44018</v>
      </c>
      <c r="F35" s="80" t="s">
        <v>45</v>
      </c>
      <c r="G35" s="374"/>
      <c r="H35" s="375"/>
    </row>
    <row r="36" spans="1:8" ht="18.75" x14ac:dyDescent="0.3">
      <c r="A36" s="373"/>
      <c r="B36" s="80" t="s">
        <v>70</v>
      </c>
      <c r="C36" s="80" t="s">
        <v>185</v>
      </c>
      <c r="D36" s="81">
        <v>96.8</v>
      </c>
      <c r="E36" s="84">
        <v>44018</v>
      </c>
      <c r="F36" s="80" t="s">
        <v>45</v>
      </c>
      <c r="G36" s="374"/>
      <c r="H36" s="375"/>
    </row>
    <row r="37" spans="1:8" ht="18.75" x14ac:dyDescent="0.3">
      <c r="A37" s="373"/>
      <c r="B37" s="80" t="s">
        <v>73</v>
      </c>
      <c r="C37" s="80" t="s">
        <v>67</v>
      </c>
      <c r="D37" s="81">
        <v>1588.8</v>
      </c>
      <c r="E37" s="84">
        <v>44018</v>
      </c>
      <c r="F37" s="80" t="s">
        <v>45</v>
      </c>
      <c r="G37" s="374"/>
      <c r="H37" s="375"/>
    </row>
    <row r="38" spans="1:8" ht="18.75" x14ac:dyDescent="0.3">
      <c r="A38" s="373"/>
      <c r="B38" s="80" t="s">
        <v>90</v>
      </c>
      <c r="C38" s="80" t="s">
        <v>89</v>
      </c>
      <c r="D38" s="81">
        <v>600</v>
      </c>
      <c r="E38" s="84">
        <v>44018</v>
      </c>
      <c r="F38" s="80" t="s">
        <v>45</v>
      </c>
      <c r="G38" s="374"/>
      <c r="H38" s="375"/>
    </row>
    <row r="39" spans="1:8" ht="18.75" x14ac:dyDescent="0.3">
      <c r="A39" s="373"/>
      <c r="B39" s="80" t="s">
        <v>186</v>
      </c>
      <c r="C39" s="80" t="s">
        <v>67</v>
      </c>
      <c r="D39" s="81">
        <v>480.3</v>
      </c>
      <c r="E39" s="84">
        <v>44018</v>
      </c>
      <c r="F39" s="80" t="s">
        <v>45</v>
      </c>
      <c r="G39" s="374"/>
      <c r="H39" s="375"/>
    </row>
    <row r="40" spans="1:8" ht="18.75" x14ac:dyDescent="0.3">
      <c r="A40" s="373"/>
      <c r="B40" s="80" t="s">
        <v>84</v>
      </c>
      <c r="C40" s="80" t="s">
        <v>67</v>
      </c>
      <c r="D40" s="81">
        <v>1534.8</v>
      </c>
      <c r="E40" s="84">
        <v>44018</v>
      </c>
      <c r="F40" s="80" t="s">
        <v>45</v>
      </c>
      <c r="G40" s="374"/>
      <c r="H40" s="375"/>
    </row>
    <row r="41" spans="1:8" ht="18.75" x14ac:dyDescent="0.3">
      <c r="A41" s="373"/>
      <c r="B41" s="80" t="s">
        <v>110</v>
      </c>
      <c r="C41" s="80" t="s">
        <v>67</v>
      </c>
      <c r="D41" s="81">
        <v>1781.8</v>
      </c>
      <c r="E41" s="84">
        <v>44018</v>
      </c>
      <c r="F41" s="80" t="s">
        <v>45</v>
      </c>
      <c r="G41" s="374"/>
      <c r="H41" s="375"/>
    </row>
    <row r="42" spans="1:8" ht="18.75" x14ac:dyDescent="0.3">
      <c r="A42" s="373"/>
      <c r="B42" s="80" t="s">
        <v>51</v>
      </c>
      <c r="C42" s="80" t="s">
        <v>67</v>
      </c>
      <c r="D42" s="81">
        <v>1426.8</v>
      </c>
      <c r="E42" s="84">
        <v>44018</v>
      </c>
      <c r="F42" s="80" t="s">
        <v>45</v>
      </c>
      <c r="G42" s="374"/>
      <c r="H42" s="375"/>
    </row>
    <row r="43" spans="1:8" ht="18.75" x14ac:dyDescent="0.3">
      <c r="A43" s="373"/>
      <c r="B43" s="85" t="s">
        <v>52</v>
      </c>
      <c r="C43" s="80" t="s">
        <v>67</v>
      </c>
      <c r="D43" s="86">
        <v>1524.8</v>
      </c>
      <c r="E43" s="87">
        <v>44018</v>
      </c>
      <c r="F43" s="85" t="s">
        <v>45</v>
      </c>
      <c r="G43" s="374"/>
      <c r="H43" s="375"/>
    </row>
    <row r="44" spans="1:8" ht="18.75" x14ac:dyDescent="0.3">
      <c r="A44" s="373"/>
      <c r="B44" s="85" t="s">
        <v>137</v>
      </c>
      <c r="C44" s="80" t="s">
        <v>89</v>
      </c>
      <c r="D44" s="86">
        <v>600</v>
      </c>
      <c r="E44" s="87">
        <v>44018</v>
      </c>
      <c r="F44" s="85" t="s">
        <v>45</v>
      </c>
      <c r="G44" s="374"/>
      <c r="H44" s="375"/>
    </row>
    <row r="45" spans="1:8" ht="18.75" x14ac:dyDescent="0.3">
      <c r="A45" s="373"/>
      <c r="B45" s="85" t="s">
        <v>106</v>
      </c>
      <c r="C45" s="80" t="s">
        <v>67</v>
      </c>
      <c r="D45" s="86">
        <v>1291</v>
      </c>
      <c r="E45" s="87">
        <v>44018</v>
      </c>
      <c r="F45" s="85" t="s">
        <v>45</v>
      </c>
      <c r="G45" s="374"/>
      <c r="H45" s="375"/>
    </row>
    <row r="46" spans="1:8" ht="18.75" x14ac:dyDescent="0.3">
      <c r="A46" s="373"/>
      <c r="B46" s="85" t="s">
        <v>133</v>
      </c>
      <c r="C46" s="80" t="s">
        <v>89</v>
      </c>
      <c r="D46" s="86">
        <v>600</v>
      </c>
      <c r="E46" s="87">
        <v>44018</v>
      </c>
      <c r="F46" s="85" t="s">
        <v>45</v>
      </c>
      <c r="G46" s="374"/>
      <c r="H46" s="375"/>
    </row>
    <row r="47" spans="1:8" ht="18.75" x14ac:dyDescent="0.3">
      <c r="A47" s="373"/>
      <c r="B47" s="85" t="s">
        <v>71</v>
      </c>
      <c r="C47" s="80" t="s">
        <v>108</v>
      </c>
      <c r="D47" s="86">
        <v>3537.68</v>
      </c>
      <c r="E47" s="87">
        <v>44019</v>
      </c>
      <c r="F47" s="85" t="s">
        <v>53</v>
      </c>
      <c r="G47" s="374"/>
      <c r="H47" s="375"/>
    </row>
    <row r="48" spans="1:8" ht="18.75" x14ac:dyDescent="0.3">
      <c r="A48" s="373"/>
      <c r="B48" s="85" t="s">
        <v>272</v>
      </c>
      <c r="C48" s="85" t="s">
        <v>268</v>
      </c>
      <c r="D48" s="86">
        <v>229.91</v>
      </c>
      <c r="E48" s="87">
        <v>44029</v>
      </c>
      <c r="F48" s="85" t="s">
        <v>53</v>
      </c>
      <c r="G48" s="374"/>
      <c r="H48" s="375"/>
    </row>
    <row r="49" spans="1:8" ht="18.75" x14ac:dyDescent="0.3">
      <c r="A49" s="373"/>
      <c r="B49" s="85" t="s">
        <v>71</v>
      </c>
      <c r="C49" s="85" t="s">
        <v>157</v>
      </c>
      <c r="D49" s="86">
        <v>615.41</v>
      </c>
      <c r="E49" s="87">
        <v>44029</v>
      </c>
      <c r="F49" s="85" t="s">
        <v>53</v>
      </c>
      <c r="G49" s="374"/>
      <c r="H49" s="375"/>
    </row>
    <row r="50" spans="1:8" ht="18.75" x14ac:dyDescent="0.3">
      <c r="A50" s="373"/>
      <c r="B50" s="85" t="s">
        <v>71</v>
      </c>
      <c r="C50" s="85" t="s">
        <v>273</v>
      </c>
      <c r="D50" s="86">
        <v>442.24</v>
      </c>
      <c r="E50" s="87">
        <v>44029</v>
      </c>
      <c r="F50" s="85" t="s">
        <v>53</v>
      </c>
      <c r="G50" s="374"/>
      <c r="H50" s="375"/>
    </row>
    <row r="51" spans="1:8" ht="18.75" x14ac:dyDescent="0.3">
      <c r="A51" s="373"/>
      <c r="B51" s="85" t="s">
        <v>71</v>
      </c>
      <c r="C51" s="85" t="s">
        <v>99</v>
      </c>
      <c r="D51" s="86">
        <v>14655.89</v>
      </c>
      <c r="E51" s="87">
        <v>44029</v>
      </c>
      <c r="F51" s="85" t="s">
        <v>53</v>
      </c>
      <c r="G51" s="374"/>
      <c r="H51" s="375"/>
    </row>
    <row r="52" spans="1:8" ht="18.75" x14ac:dyDescent="0.3">
      <c r="A52" s="373"/>
      <c r="B52" s="85" t="s">
        <v>106</v>
      </c>
      <c r="C52" s="85" t="s">
        <v>140</v>
      </c>
      <c r="D52" s="86">
        <v>3819.6</v>
      </c>
      <c r="E52" s="87">
        <v>44042</v>
      </c>
      <c r="F52" s="85" t="s">
        <v>45</v>
      </c>
      <c r="G52" s="374"/>
      <c r="H52" s="375"/>
    </row>
    <row r="53" spans="1:8" ht="18.75" x14ac:dyDescent="0.3">
      <c r="A53" s="373"/>
      <c r="B53" s="85" t="s">
        <v>274</v>
      </c>
      <c r="C53" s="85" t="s">
        <v>108</v>
      </c>
      <c r="D53" s="86">
        <v>488.78</v>
      </c>
      <c r="E53" s="87">
        <v>44042</v>
      </c>
      <c r="F53" s="85" t="s">
        <v>53</v>
      </c>
      <c r="G53" s="374"/>
      <c r="H53" s="375"/>
    </row>
    <row r="54" spans="1:8" ht="18.75" x14ac:dyDescent="0.3">
      <c r="A54" s="373"/>
      <c r="B54" s="85"/>
      <c r="C54" s="85"/>
      <c r="D54" s="86"/>
      <c r="E54" s="87"/>
      <c r="F54" s="85"/>
      <c r="G54" s="374"/>
      <c r="H54" s="375"/>
    </row>
    <row r="55" spans="1:8" ht="18.75" x14ac:dyDescent="0.3">
      <c r="A55" s="373"/>
      <c r="B55" s="85"/>
      <c r="C55" s="85"/>
      <c r="D55" s="86"/>
      <c r="E55" s="87"/>
      <c r="F55" s="85"/>
      <c r="G55" s="374"/>
      <c r="H55" s="375"/>
    </row>
    <row r="56" spans="1:8" ht="18.75" x14ac:dyDescent="0.3">
      <c r="A56" s="373"/>
      <c r="B56" s="85"/>
      <c r="C56" s="85"/>
      <c r="D56" s="86"/>
      <c r="E56" s="87"/>
      <c r="F56" s="85"/>
      <c r="G56" s="374"/>
      <c r="H56" s="375"/>
    </row>
    <row r="57" spans="1:8" ht="19.5" thickBot="1" x14ac:dyDescent="0.35">
      <c r="A57" s="88"/>
      <c r="B57" s="89"/>
      <c r="C57" s="89"/>
      <c r="D57" s="90">
        <f>SUM(D17:D56)</f>
        <v>63474.76</v>
      </c>
      <c r="E57" s="91"/>
      <c r="F57" s="89"/>
      <c r="G57" s="92"/>
      <c r="H57" s="93"/>
    </row>
    <row r="58" spans="1:8" ht="19.5" thickBot="1" x14ac:dyDescent="0.35">
      <c r="A58" s="94"/>
      <c r="B58" s="89"/>
      <c r="C58" s="89"/>
      <c r="D58" s="95"/>
      <c r="E58" s="96"/>
      <c r="F58" s="89"/>
      <c r="G58" s="92"/>
      <c r="H58" s="93"/>
    </row>
    <row r="59" spans="1:8" ht="18.75" x14ac:dyDescent="0.3">
      <c r="A59" s="376" t="s">
        <v>25</v>
      </c>
      <c r="B59" s="97" t="s">
        <v>138</v>
      </c>
      <c r="C59" s="97" t="s">
        <v>44</v>
      </c>
      <c r="D59" s="98">
        <v>5883</v>
      </c>
      <c r="E59" s="99">
        <v>44015</v>
      </c>
      <c r="F59" s="100" t="s">
        <v>62</v>
      </c>
      <c r="G59" s="380">
        <v>0.44409999999999999</v>
      </c>
      <c r="H59" s="384">
        <v>0.3901</v>
      </c>
    </row>
    <row r="60" spans="1:8" ht="18.75" x14ac:dyDescent="0.3">
      <c r="A60" s="377"/>
      <c r="B60" s="80" t="s">
        <v>275</v>
      </c>
      <c r="C60" s="80" t="s">
        <v>276</v>
      </c>
      <c r="D60" s="81">
        <v>1571.25</v>
      </c>
      <c r="E60" s="82">
        <v>44015</v>
      </c>
      <c r="F60" s="83" t="s">
        <v>41</v>
      </c>
      <c r="G60" s="381"/>
      <c r="H60" s="385"/>
    </row>
    <row r="61" spans="1:8" ht="18.75" x14ac:dyDescent="0.3">
      <c r="A61" s="377"/>
      <c r="B61" s="80" t="s">
        <v>168</v>
      </c>
      <c r="C61" s="80" t="s">
        <v>169</v>
      </c>
      <c r="D61" s="81">
        <v>504.38</v>
      </c>
      <c r="E61" s="82">
        <v>44015</v>
      </c>
      <c r="F61" s="83" t="s">
        <v>41</v>
      </c>
      <c r="G61" s="381"/>
      <c r="H61" s="385"/>
    </row>
    <row r="62" spans="1:8" ht="18.75" x14ac:dyDescent="0.3">
      <c r="A62" s="377"/>
      <c r="B62" s="80" t="s">
        <v>128</v>
      </c>
      <c r="C62" s="80" t="s">
        <v>277</v>
      </c>
      <c r="D62" s="81">
        <v>1486.32</v>
      </c>
      <c r="E62" s="82">
        <v>44015</v>
      </c>
      <c r="F62" s="83" t="s">
        <v>41</v>
      </c>
      <c r="G62" s="381"/>
      <c r="H62" s="385"/>
    </row>
    <row r="63" spans="1:8" ht="18.75" x14ac:dyDescent="0.3">
      <c r="A63" s="377"/>
      <c r="B63" s="80" t="s">
        <v>128</v>
      </c>
      <c r="C63" s="80" t="s">
        <v>278</v>
      </c>
      <c r="D63" s="81">
        <v>1941.36</v>
      </c>
      <c r="E63" s="82">
        <v>44015</v>
      </c>
      <c r="F63" s="83" t="s">
        <v>41</v>
      </c>
      <c r="G63" s="381"/>
      <c r="H63" s="385"/>
    </row>
    <row r="64" spans="1:8" ht="18.75" x14ac:dyDescent="0.3">
      <c r="A64" s="377"/>
      <c r="B64" s="80" t="s">
        <v>275</v>
      </c>
      <c r="C64" s="101" t="s">
        <v>279</v>
      </c>
      <c r="D64" s="81">
        <v>1992.3</v>
      </c>
      <c r="E64" s="82">
        <v>44015</v>
      </c>
      <c r="F64" s="83" t="s">
        <v>41</v>
      </c>
      <c r="G64" s="381"/>
      <c r="H64" s="385"/>
    </row>
    <row r="65" spans="1:8" ht="18.75" x14ac:dyDescent="0.3">
      <c r="A65" s="377"/>
      <c r="B65" s="80" t="s">
        <v>128</v>
      </c>
      <c r="C65" s="80" t="s">
        <v>280</v>
      </c>
      <c r="D65" s="81">
        <v>1575.18</v>
      </c>
      <c r="E65" s="82">
        <v>44015</v>
      </c>
      <c r="F65" s="83" t="s">
        <v>41</v>
      </c>
      <c r="G65" s="381"/>
      <c r="H65" s="385"/>
    </row>
    <row r="66" spans="1:8" ht="18.75" x14ac:dyDescent="0.3">
      <c r="A66" s="377"/>
      <c r="B66" s="80" t="s">
        <v>281</v>
      </c>
      <c r="C66" s="80" t="s">
        <v>282</v>
      </c>
      <c r="D66" s="81">
        <v>5285.48</v>
      </c>
      <c r="E66" s="82">
        <v>44015</v>
      </c>
      <c r="F66" s="83" t="s">
        <v>41</v>
      </c>
      <c r="G66" s="381"/>
      <c r="H66" s="385"/>
    </row>
    <row r="67" spans="1:8" ht="18.75" x14ac:dyDescent="0.3">
      <c r="A67" s="377"/>
      <c r="B67" s="80" t="s">
        <v>183</v>
      </c>
      <c r="C67" s="80" t="s">
        <v>135</v>
      </c>
      <c r="D67" s="81">
        <v>2292</v>
      </c>
      <c r="E67" s="82">
        <v>44015</v>
      </c>
      <c r="F67" s="83" t="s">
        <v>41</v>
      </c>
      <c r="G67" s="381"/>
      <c r="H67" s="385"/>
    </row>
    <row r="68" spans="1:8" ht="18.75" x14ac:dyDescent="0.3">
      <c r="A68" s="377"/>
      <c r="B68" s="80" t="s">
        <v>283</v>
      </c>
      <c r="C68" s="80" t="s">
        <v>148</v>
      </c>
      <c r="D68" s="81">
        <v>1440</v>
      </c>
      <c r="E68" s="82">
        <v>44018</v>
      </c>
      <c r="F68" s="83" t="s">
        <v>62</v>
      </c>
      <c r="G68" s="381"/>
      <c r="H68" s="385"/>
    </row>
    <row r="69" spans="1:8" ht="18.75" x14ac:dyDescent="0.3">
      <c r="A69" s="377"/>
      <c r="B69" s="80" t="s">
        <v>275</v>
      </c>
      <c r="C69" s="80" t="s">
        <v>284</v>
      </c>
      <c r="D69" s="81">
        <v>4695</v>
      </c>
      <c r="E69" s="82">
        <v>44018</v>
      </c>
      <c r="F69" s="83" t="s">
        <v>41</v>
      </c>
      <c r="G69" s="381"/>
      <c r="H69" s="385"/>
    </row>
    <row r="70" spans="1:8" ht="18.75" x14ac:dyDescent="0.3">
      <c r="A70" s="377"/>
      <c r="B70" s="80" t="s">
        <v>128</v>
      </c>
      <c r="C70" s="101" t="s">
        <v>198</v>
      </c>
      <c r="D70" s="81">
        <v>1606.71</v>
      </c>
      <c r="E70" s="82">
        <v>44018</v>
      </c>
      <c r="F70" s="83" t="s">
        <v>41</v>
      </c>
      <c r="G70" s="381"/>
      <c r="H70" s="385"/>
    </row>
    <row r="71" spans="1:8" ht="18.75" x14ac:dyDescent="0.3">
      <c r="A71" s="377"/>
      <c r="B71" s="80" t="s">
        <v>168</v>
      </c>
      <c r="C71" s="80" t="s">
        <v>285</v>
      </c>
      <c r="D71" s="81">
        <v>2963.14</v>
      </c>
      <c r="E71" s="82">
        <v>44022</v>
      </c>
      <c r="F71" s="83" t="s">
        <v>41</v>
      </c>
      <c r="G71" s="381"/>
      <c r="H71" s="385"/>
    </row>
    <row r="72" spans="1:8" ht="18.75" x14ac:dyDescent="0.3">
      <c r="A72" s="377"/>
      <c r="B72" s="102" t="s">
        <v>128</v>
      </c>
      <c r="C72" s="80" t="s">
        <v>286</v>
      </c>
      <c r="D72" s="81">
        <v>2018.22</v>
      </c>
      <c r="E72" s="82">
        <v>44022</v>
      </c>
      <c r="F72" s="83" t="s">
        <v>41</v>
      </c>
      <c r="G72" s="381"/>
      <c r="H72" s="385"/>
    </row>
    <row r="73" spans="1:8" ht="18.75" x14ac:dyDescent="0.3">
      <c r="A73" s="377"/>
      <c r="B73" s="80" t="s">
        <v>275</v>
      </c>
      <c r="C73" s="80" t="s">
        <v>287</v>
      </c>
      <c r="D73" s="81">
        <v>2199.83</v>
      </c>
      <c r="E73" s="82">
        <v>44022</v>
      </c>
      <c r="F73" s="83" t="s">
        <v>41</v>
      </c>
      <c r="G73" s="381"/>
      <c r="H73" s="385"/>
    </row>
    <row r="74" spans="1:8" ht="18.75" x14ac:dyDescent="0.3">
      <c r="A74" s="377"/>
      <c r="B74" s="80" t="s">
        <v>288</v>
      </c>
      <c r="C74" s="101" t="s">
        <v>212</v>
      </c>
      <c r="D74" s="81">
        <v>521.6</v>
      </c>
      <c r="E74" s="82">
        <v>44022</v>
      </c>
      <c r="F74" s="83" t="s">
        <v>41</v>
      </c>
      <c r="G74" s="381"/>
      <c r="H74" s="385"/>
    </row>
    <row r="75" spans="1:8" ht="18.75" x14ac:dyDescent="0.3">
      <c r="A75" s="377"/>
      <c r="B75" s="80" t="s">
        <v>288</v>
      </c>
      <c r="C75" s="80" t="s">
        <v>212</v>
      </c>
      <c r="D75" s="81">
        <v>521.6</v>
      </c>
      <c r="E75" s="82">
        <v>44022</v>
      </c>
      <c r="F75" s="83" t="s">
        <v>41</v>
      </c>
      <c r="G75" s="381"/>
      <c r="H75" s="385"/>
    </row>
    <row r="76" spans="1:8" ht="18.75" x14ac:dyDescent="0.3">
      <c r="A76" s="377"/>
      <c r="B76" s="80" t="s">
        <v>288</v>
      </c>
      <c r="C76" s="80" t="s">
        <v>289</v>
      </c>
      <c r="D76" s="81">
        <v>383.33</v>
      </c>
      <c r="E76" s="82">
        <v>44022</v>
      </c>
      <c r="F76" s="83" t="s">
        <v>41</v>
      </c>
      <c r="G76" s="381"/>
      <c r="H76" s="385"/>
    </row>
    <row r="77" spans="1:8" ht="18.75" x14ac:dyDescent="0.3">
      <c r="A77" s="377"/>
      <c r="B77" s="80" t="s">
        <v>288</v>
      </c>
      <c r="C77" s="80" t="s">
        <v>289</v>
      </c>
      <c r="D77" s="81">
        <v>383.32</v>
      </c>
      <c r="E77" s="82">
        <v>44022</v>
      </c>
      <c r="F77" s="83" t="s">
        <v>41</v>
      </c>
      <c r="G77" s="381"/>
      <c r="H77" s="385"/>
    </row>
    <row r="78" spans="1:8" ht="18.75" x14ac:dyDescent="0.3">
      <c r="A78" s="377"/>
      <c r="B78" s="80" t="s">
        <v>290</v>
      </c>
      <c r="C78" s="80" t="s">
        <v>123</v>
      </c>
      <c r="D78" s="81">
        <v>585.20000000000005</v>
      </c>
      <c r="E78" s="82">
        <v>44022</v>
      </c>
      <c r="F78" s="83" t="s">
        <v>41</v>
      </c>
      <c r="G78" s="381"/>
      <c r="H78" s="385"/>
    </row>
    <row r="79" spans="1:8" ht="18.75" x14ac:dyDescent="0.3">
      <c r="A79" s="377"/>
      <c r="B79" s="80" t="s">
        <v>217</v>
      </c>
      <c r="C79" s="80" t="s">
        <v>291</v>
      </c>
      <c r="D79" s="81">
        <v>11748</v>
      </c>
      <c r="E79" s="82">
        <v>44022</v>
      </c>
      <c r="F79" s="83" t="s">
        <v>41</v>
      </c>
      <c r="G79" s="381"/>
      <c r="H79" s="385"/>
    </row>
    <row r="80" spans="1:8" ht="18.75" x14ac:dyDescent="0.3">
      <c r="A80" s="377"/>
      <c r="B80" s="80" t="s">
        <v>275</v>
      </c>
      <c r="C80" s="101" t="s">
        <v>127</v>
      </c>
      <c r="D80" s="81">
        <v>318</v>
      </c>
      <c r="E80" s="82">
        <v>44026</v>
      </c>
      <c r="F80" s="83" t="s">
        <v>41</v>
      </c>
      <c r="G80" s="381"/>
      <c r="H80" s="385"/>
    </row>
    <row r="81" spans="1:8" ht="18.75" x14ac:dyDescent="0.3">
      <c r="A81" s="377"/>
      <c r="B81" s="80" t="s">
        <v>168</v>
      </c>
      <c r="C81" s="101" t="s">
        <v>129</v>
      </c>
      <c r="D81" s="81">
        <v>1399</v>
      </c>
      <c r="E81" s="82">
        <v>44026</v>
      </c>
      <c r="F81" s="83" t="s">
        <v>41</v>
      </c>
      <c r="G81" s="381"/>
      <c r="H81" s="385"/>
    </row>
    <row r="82" spans="1:8" ht="18.75" x14ac:dyDescent="0.3">
      <c r="A82" s="377"/>
      <c r="B82" s="80" t="s">
        <v>275</v>
      </c>
      <c r="C82" s="101" t="s">
        <v>221</v>
      </c>
      <c r="D82" s="81">
        <v>2191.6999999999998</v>
      </c>
      <c r="E82" s="82">
        <v>44026</v>
      </c>
      <c r="F82" s="83" t="s">
        <v>41</v>
      </c>
      <c r="G82" s="381"/>
      <c r="H82" s="385"/>
    </row>
    <row r="83" spans="1:8" ht="18.75" x14ac:dyDescent="0.3">
      <c r="A83" s="377"/>
      <c r="B83" s="80" t="s">
        <v>128</v>
      </c>
      <c r="C83" s="102" t="s">
        <v>292</v>
      </c>
      <c r="D83" s="81">
        <v>3214.55</v>
      </c>
      <c r="E83" s="82">
        <v>44026</v>
      </c>
      <c r="F83" s="83" t="s">
        <v>41</v>
      </c>
      <c r="G83" s="381"/>
      <c r="H83" s="385"/>
    </row>
    <row r="84" spans="1:8" ht="18.75" x14ac:dyDescent="0.3">
      <c r="A84" s="377"/>
      <c r="B84" s="80" t="s">
        <v>275</v>
      </c>
      <c r="C84" s="102" t="s">
        <v>221</v>
      </c>
      <c r="D84" s="81">
        <v>753.21</v>
      </c>
      <c r="E84" s="82">
        <v>44026</v>
      </c>
      <c r="F84" s="83" t="s">
        <v>41</v>
      </c>
      <c r="G84" s="381"/>
      <c r="H84" s="385"/>
    </row>
    <row r="85" spans="1:8" ht="18.75" x14ac:dyDescent="0.3">
      <c r="A85" s="377"/>
      <c r="B85" s="80" t="s">
        <v>168</v>
      </c>
      <c r="C85" s="80" t="s">
        <v>134</v>
      </c>
      <c r="D85" s="81">
        <v>1413.75</v>
      </c>
      <c r="E85" s="82">
        <v>44026</v>
      </c>
      <c r="F85" s="83" t="s">
        <v>41</v>
      </c>
      <c r="G85" s="381"/>
      <c r="H85" s="385"/>
    </row>
    <row r="86" spans="1:8" ht="18.75" x14ac:dyDescent="0.3">
      <c r="A86" s="377"/>
      <c r="B86" s="80" t="s">
        <v>128</v>
      </c>
      <c r="C86" s="80" t="s">
        <v>229</v>
      </c>
      <c r="D86" s="81">
        <v>1597.92</v>
      </c>
      <c r="E86" s="82">
        <v>44029</v>
      </c>
      <c r="F86" s="83" t="s">
        <v>41</v>
      </c>
      <c r="G86" s="381"/>
      <c r="H86" s="385"/>
    </row>
    <row r="87" spans="1:8" ht="18.75" x14ac:dyDescent="0.3">
      <c r="A87" s="377"/>
      <c r="B87" s="80" t="s">
        <v>275</v>
      </c>
      <c r="C87" s="102" t="s">
        <v>221</v>
      </c>
      <c r="D87" s="81">
        <v>2777.75</v>
      </c>
      <c r="E87" s="82">
        <v>44029</v>
      </c>
      <c r="F87" s="83" t="s">
        <v>41</v>
      </c>
      <c r="G87" s="381"/>
      <c r="H87" s="385"/>
    </row>
    <row r="88" spans="1:8" ht="18.75" x14ac:dyDescent="0.3">
      <c r="A88" s="377"/>
      <c r="B88" s="80" t="s">
        <v>275</v>
      </c>
      <c r="C88" s="102" t="s">
        <v>232</v>
      </c>
      <c r="D88" s="81">
        <v>2906.5</v>
      </c>
      <c r="E88" s="82">
        <v>44029</v>
      </c>
      <c r="F88" s="83" t="s">
        <v>41</v>
      </c>
      <c r="G88" s="381"/>
      <c r="H88" s="385"/>
    </row>
    <row r="89" spans="1:8" ht="18.75" x14ac:dyDescent="0.3">
      <c r="A89" s="377"/>
      <c r="B89" s="80" t="s">
        <v>293</v>
      </c>
      <c r="C89" s="101" t="s">
        <v>124</v>
      </c>
      <c r="D89" s="81">
        <v>838.5</v>
      </c>
      <c r="E89" s="82">
        <v>44029</v>
      </c>
      <c r="F89" s="83" t="s">
        <v>41</v>
      </c>
      <c r="G89" s="381"/>
      <c r="H89" s="385"/>
    </row>
    <row r="90" spans="1:8" ht="18.75" x14ac:dyDescent="0.3">
      <c r="A90" s="377"/>
      <c r="B90" s="102" t="s">
        <v>281</v>
      </c>
      <c r="C90" s="80" t="s">
        <v>282</v>
      </c>
      <c r="D90" s="81">
        <v>708.4</v>
      </c>
      <c r="E90" s="82">
        <v>44029</v>
      </c>
      <c r="F90" s="83" t="s">
        <v>41</v>
      </c>
      <c r="G90" s="381"/>
      <c r="H90" s="385"/>
    </row>
    <row r="91" spans="1:8" ht="18.75" x14ac:dyDescent="0.3">
      <c r="A91" s="377"/>
      <c r="B91" s="80" t="s">
        <v>125</v>
      </c>
      <c r="C91" s="80" t="s">
        <v>126</v>
      </c>
      <c r="D91" s="81">
        <v>1016.84</v>
      </c>
      <c r="E91" s="82">
        <v>44029</v>
      </c>
      <c r="F91" s="83" t="s">
        <v>41</v>
      </c>
      <c r="G91" s="381"/>
      <c r="H91" s="385"/>
    </row>
    <row r="92" spans="1:8" ht="18.75" x14ac:dyDescent="0.3">
      <c r="A92" s="377"/>
      <c r="B92" s="80" t="s">
        <v>236</v>
      </c>
      <c r="C92" s="80" t="s">
        <v>237</v>
      </c>
      <c r="D92" s="81">
        <v>1330</v>
      </c>
      <c r="E92" s="82">
        <v>44029</v>
      </c>
      <c r="F92" s="83" t="s">
        <v>41</v>
      </c>
      <c r="G92" s="381"/>
      <c r="H92" s="385"/>
    </row>
    <row r="93" spans="1:8" ht="18.75" x14ac:dyDescent="0.3">
      <c r="A93" s="378"/>
      <c r="B93" s="85" t="s">
        <v>138</v>
      </c>
      <c r="C93" s="85" t="s">
        <v>44</v>
      </c>
      <c r="D93" s="86">
        <v>6187</v>
      </c>
      <c r="E93" s="103">
        <v>44033</v>
      </c>
      <c r="F93" s="104" t="s">
        <v>41</v>
      </c>
      <c r="G93" s="382"/>
      <c r="H93" s="386"/>
    </row>
    <row r="94" spans="1:8" ht="18.75" x14ac:dyDescent="0.3">
      <c r="A94" s="378"/>
      <c r="B94" s="85" t="s">
        <v>275</v>
      </c>
      <c r="C94" s="85" t="s">
        <v>239</v>
      </c>
      <c r="D94" s="86">
        <v>2492.85</v>
      </c>
      <c r="E94" s="103">
        <v>44033</v>
      </c>
      <c r="F94" s="104" t="s">
        <v>41</v>
      </c>
      <c r="G94" s="382"/>
      <c r="H94" s="386"/>
    </row>
    <row r="95" spans="1:8" ht="18.75" x14ac:dyDescent="0.3">
      <c r="A95" s="378"/>
      <c r="B95" s="85" t="s">
        <v>128</v>
      </c>
      <c r="C95" s="85" t="s">
        <v>294</v>
      </c>
      <c r="D95" s="86">
        <v>3242.66</v>
      </c>
      <c r="E95" s="103">
        <v>44033</v>
      </c>
      <c r="F95" s="104" t="s">
        <v>41</v>
      </c>
      <c r="G95" s="382"/>
      <c r="H95" s="386"/>
    </row>
    <row r="96" spans="1:8" ht="18.75" x14ac:dyDescent="0.3">
      <c r="A96" s="378"/>
      <c r="B96" s="85" t="s">
        <v>138</v>
      </c>
      <c r="C96" s="85" t="s">
        <v>44</v>
      </c>
      <c r="D96" s="86">
        <v>6246</v>
      </c>
      <c r="E96" s="103">
        <v>44035</v>
      </c>
      <c r="F96" s="104" t="s">
        <v>41</v>
      </c>
      <c r="G96" s="382"/>
      <c r="H96" s="386"/>
    </row>
    <row r="97" spans="1:8" ht="18.75" x14ac:dyDescent="0.3">
      <c r="A97" s="378"/>
      <c r="B97" s="85" t="s">
        <v>275</v>
      </c>
      <c r="C97" s="85" t="s">
        <v>244</v>
      </c>
      <c r="D97" s="86">
        <v>3321.26</v>
      </c>
      <c r="E97" s="103">
        <v>44036</v>
      </c>
      <c r="F97" s="104" t="s">
        <v>41</v>
      </c>
      <c r="G97" s="382"/>
      <c r="H97" s="386"/>
    </row>
    <row r="98" spans="1:8" ht="18.75" x14ac:dyDescent="0.3">
      <c r="A98" s="378"/>
      <c r="B98" s="85" t="s">
        <v>275</v>
      </c>
      <c r="C98" s="85" t="s">
        <v>295</v>
      </c>
      <c r="D98" s="86">
        <v>1659.19</v>
      </c>
      <c r="E98" s="103">
        <v>44036</v>
      </c>
      <c r="F98" s="104" t="s">
        <v>41</v>
      </c>
      <c r="G98" s="382"/>
      <c r="H98" s="386"/>
    </row>
    <row r="99" spans="1:8" ht="18.75" x14ac:dyDescent="0.3">
      <c r="A99" s="378"/>
      <c r="B99" s="85" t="s">
        <v>288</v>
      </c>
      <c r="C99" s="85" t="s">
        <v>296</v>
      </c>
      <c r="D99" s="86">
        <v>1355.14</v>
      </c>
      <c r="E99" s="103">
        <v>44036</v>
      </c>
      <c r="F99" s="104" t="s">
        <v>41</v>
      </c>
      <c r="G99" s="382"/>
      <c r="H99" s="386"/>
    </row>
    <row r="100" spans="1:8" ht="18.75" x14ac:dyDescent="0.3">
      <c r="A100" s="378"/>
      <c r="B100" s="85" t="s">
        <v>275</v>
      </c>
      <c r="C100" s="85" t="s">
        <v>297</v>
      </c>
      <c r="D100" s="86">
        <v>2918.14</v>
      </c>
      <c r="E100" s="103">
        <v>44036</v>
      </c>
      <c r="F100" s="104" t="s">
        <v>41</v>
      </c>
      <c r="G100" s="382"/>
      <c r="H100" s="386"/>
    </row>
    <row r="101" spans="1:8" ht="18.75" x14ac:dyDescent="0.3">
      <c r="A101" s="378"/>
      <c r="B101" s="85" t="s">
        <v>275</v>
      </c>
      <c r="C101" s="85" t="s">
        <v>250</v>
      </c>
      <c r="D101" s="86">
        <v>1272</v>
      </c>
      <c r="E101" s="103">
        <v>44040</v>
      </c>
      <c r="F101" s="104" t="s">
        <v>41</v>
      </c>
      <c r="G101" s="382"/>
      <c r="H101" s="386"/>
    </row>
    <row r="102" spans="1:8" ht="18.75" x14ac:dyDescent="0.3">
      <c r="A102" s="378"/>
      <c r="B102" s="85" t="s">
        <v>275</v>
      </c>
      <c r="C102" s="85" t="s">
        <v>251</v>
      </c>
      <c r="D102" s="86">
        <v>2073.25</v>
      </c>
      <c r="E102" s="103">
        <v>44040</v>
      </c>
      <c r="F102" s="104" t="s">
        <v>41</v>
      </c>
      <c r="G102" s="382"/>
      <c r="H102" s="386"/>
    </row>
    <row r="103" spans="1:8" ht="18.75" x14ac:dyDescent="0.3">
      <c r="A103" s="378"/>
      <c r="B103" s="85" t="s">
        <v>128</v>
      </c>
      <c r="C103" s="85" t="s">
        <v>253</v>
      </c>
      <c r="D103" s="86">
        <v>1648.5</v>
      </c>
      <c r="E103" s="103">
        <v>44040</v>
      </c>
      <c r="F103" s="104" t="s">
        <v>41</v>
      </c>
      <c r="G103" s="382"/>
      <c r="H103" s="386"/>
    </row>
    <row r="104" spans="1:8" ht="18.75" x14ac:dyDescent="0.3">
      <c r="A104" s="378"/>
      <c r="B104" s="85" t="s">
        <v>288</v>
      </c>
      <c r="C104" s="85" t="s">
        <v>212</v>
      </c>
      <c r="D104" s="86">
        <v>472.5</v>
      </c>
      <c r="E104" s="103">
        <v>44040</v>
      </c>
      <c r="F104" s="104" t="s">
        <v>41</v>
      </c>
      <c r="G104" s="382"/>
      <c r="H104" s="386"/>
    </row>
    <row r="105" spans="1:8" ht="18.75" x14ac:dyDescent="0.3">
      <c r="A105" s="378"/>
      <c r="B105" s="85" t="s">
        <v>288</v>
      </c>
      <c r="C105" s="85" t="s">
        <v>212</v>
      </c>
      <c r="D105" s="86">
        <v>472.5</v>
      </c>
      <c r="E105" s="103">
        <v>44040</v>
      </c>
      <c r="F105" s="104" t="s">
        <v>41</v>
      </c>
      <c r="G105" s="382"/>
      <c r="H105" s="386"/>
    </row>
    <row r="106" spans="1:8" ht="18.75" x14ac:dyDescent="0.3">
      <c r="A106" s="378"/>
      <c r="B106" s="85" t="s">
        <v>168</v>
      </c>
      <c r="C106" s="85" t="s">
        <v>169</v>
      </c>
      <c r="D106" s="86">
        <v>502</v>
      </c>
      <c r="E106" s="103">
        <v>44041</v>
      </c>
      <c r="F106" s="104" t="s">
        <v>41</v>
      </c>
      <c r="G106" s="382"/>
      <c r="H106" s="386"/>
    </row>
    <row r="107" spans="1:8" ht="18.75" x14ac:dyDescent="0.3">
      <c r="A107" s="378"/>
      <c r="B107" s="85" t="s">
        <v>275</v>
      </c>
      <c r="C107" s="85" t="s">
        <v>298</v>
      </c>
      <c r="D107" s="86">
        <v>4495.1499999999996</v>
      </c>
      <c r="E107" s="103">
        <v>44041</v>
      </c>
      <c r="F107" s="104" t="s">
        <v>41</v>
      </c>
      <c r="G107" s="382"/>
      <c r="H107" s="386"/>
    </row>
    <row r="108" spans="1:8" ht="18.75" x14ac:dyDescent="0.3">
      <c r="A108" s="378"/>
      <c r="B108" s="85" t="s">
        <v>275</v>
      </c>
      <c r="C108" s="85" t="s">
        <v>258</v>
      </c>
      <c r="D108" s="86">
        <v>2279.65</v>
      </c>
      <c r="E108" s="103">
        <v>44041</v>
      </c>
      <c r="F108" s="104" t="s">
        <v>41</v>
      </c>
      <c r="G108" s="382"/>
      <c r="H108" s="386"/>
    </row>
    <row r="109" spans="1:8" ht="18.75" x14ac:dyDescent="0.3">
      <c r="A109" s="378"/>
      <c r="B109" s="85" t="s">
        <v>275</v>
      </c>
      <c r="C109" s="85" t="s">
        <v>259</v>
      </c>
      <c r="D109" s="86">
        <v>654.55999999999995</v>
      </c>
      <c r="E109" s="103">
        <v>44041</v>
      </c>
      <c r="F109" s="104" t="s">
        <v>41</v>
      </c>
      <c r="G109" s="382"/>
      <c r="H109" s="386"/>
    </row>
    <row r="110" spans="1:8" ht="18.75" x14ac:dyDescent="0.3">
      <c r="A110" s="378"/>
      <c r="B110" s="85" t="s">
        <v>275</v>
      </c>
      <c r="C110" s="85" t="s">
        <v>258</v>
      </c>
      <c r="D110" s="86">
        <v>2267.1</v>
      </c>
      <c r="E110" s="103">
        <v>44041</v>
      </c>
      <c r="F110" s="104" t="s">
        <v>41</v>
      </c>
      <c r="G110" s="382"/>
      <c r="H110" s="386"/>
    </row>
    <row r="111" spans="1:8" ht="18.75" x14ac:dyDescent="0.3">
      <c r="A111" s="378"/>
      <c r="B111" s="85" t="s">
        <v>168</v>
      </c>
      <c r="C111" s="85" t="s">
        <v>260</v>
      </c>
      <c r="D111" s="86">
        <v>2482.64</v>
      </c>
      <c r="E111" s="103">
        <v>44041</v>
      </c>
      <c r="F111" s="104" t="s">
        <v>41</v>
      </c>
      <c r="G111" s="382"/>
      <c r="H111" s="386"/>
    </row>
    <row r="112" spans="1:8" ht="18.75" x14ac:dyDescent="0.3">
      <c r="A112" s="378"/>
      <c r="B112" s="85" t="s">
        <v>128</v>
      </c>
      <c r="C112" s="85" t="s">
        <v>299</v>
      </c>
      <c r="D112" s="86">
        <v>1502.85</v>
      </c>
      <c r="E112" s="103">
        <v>44041</v>
      </c>
      <c r="F112" s="104" t="s">
        <v>41</v>
      </c>
      <c r="G112" s="382"/>
      <c r="H112" s="386"/>
    </row>
    <row r="113" spans="1:8" ht="18.75" x14ac:dyDescent="0.3">
      <c r="A113" s="378"/>
      <c r="B113" s="85" t="s">
        <v>183</v>
      </c>
      <c r="C113" s="85" t="s">
        <v>300</v>
      </c>
      <c r="D113" s="86">
        <v>2513.9</v>
      </c>
      <c r="E113" s="103">
        <v>44041</v>
      </c>
      <c r="F113" s="104" t="s">
        <v>41</v>
      </c>
      <c r="G113" s="382"/>
      <c r="H113" s="386"/>
    </row>
    <row r="114" spans="1:8" ht="18.75" x14ac:dyDescent="0.3">
      <c r="A114" s="378"/>
      <c r="B114" s="85" t="s">
        <v>217</v>
      </c>
      <c r="C114" s="85" t="s">
        <v>291</v>
      </c>
      <c r="D114" s="86">
        <v>12052</v>
      </c>
      <c r="E114" s="103">
        <v>44041</v>
      </c>
      <c r="F114" s="104" t="s">
        <v>41</v>
      </c>
      <c r="G114" s="382"/>
      <c r="H114" s="386"/>
    </row>
    <row r="115" spans="1:8" ht="18.75" x14ac:dyDescent="0.3">
      <c r="A115" s="378"/>
      <c r="B115" s="85"/>
      <c r="C115" s="85"/>
      <c r="D115" s="86"/>
      <c r="E115" s="103"/>
      <c r="F115" s="104"/>
      <c r="G115" s="382"/>
      <c r="H115" s="386"/>
    </row>
    <row r="116" spans="1:8" ht="19.5" thickBot="1" x14ac:dyDescent="0.35">
      <c r="A116" s="379"/>
      <c r="B116" s="105"/>
      <c r="C116" s="106"/>
      <c r="D116" s="107"/>
      <c r="E116" s="108"/>
      <c r="F116" s="109"/>
      <c r="G116" s="383"/>
      <c r="H116" s="387"/>
    </row>
    <row r="117" spans="1:8" ht="19.5" thickBot="1" x14ac:dyDescent="0.35">
      <c r="A117" s="89"/>
      <c r="B117" s="89"/>
      <c r="C117" s="89"/>
      <c r="D117" s="110">
        <f>SUM(D59:D116)</f>
        <v>134174.18</v>
      </c>
      <c r="E117" s="96"/>
      <c r="F117" s="111"/>
      <c r="G117" s="92"/>
      <c r="H117" s="93"/>
    </row>
    <row r="118" spans="1:8" ht="18.75" x14ac:dyDescent="0.3">
      <c r="A118" s="89"/>
      <c r="B118" s="89"/>
      <c r="C118" s="89"/>
      <c r="D118" s="95"/>
      <c r="E118" s="96"/>
      <c r="F118" s="89"/>
      <c r="G118" s="92"/>
      <c r="H118" s="93"/>
    </row>
    <row r="119" spans="1:8" ht="18.75" x14ac:dyDescent="0.3">
      <c r="A119" s="89"/>
      <c r="B119" s="89"/>
      <c r="C119" s="89"/>
      <c r="D119" s="95"/>
      <c r="E119" s="96"/>
      <c r="F119" s="89"/>
      <c r="G119" s="92"/>
      <c r="H119" s="93"/>
    </row>
    <row r="120" spans="1:8" ht="18.75" x14ac:dyDescent="0.3">
      <c r="A120" s="377" t="s">
        <v>91</v>
      </c>
      <c r="B120" s="80" t="s">
        <v>95</v>
      </c>
      <c r="C120" s="80" t="s">
        <v>102</v>
      </c>
      <c r="D120" s="81">
        <v>961.65</v>
      </c>
      <c r="E120" s="82">
        <v>44015</v>
      </c>
      <c r="F120" s="83" t="s">
        <v>41</v>
      </c>
      <c r="G120" s="381">
        <v>3.4299999999999997E-2</v>
      </c>
      <c r="H120" s="385">
        <v>3.6799999999999999E-2</v>
      </c>
    </row>
    <row r="121" spans="1:8" ht="18.75" x14ac:dyDescent="0.3">
      <c r="A121" s="377"/>
      <c r="B121" s="80" t="s">
        <v>95</v>
      </c>
      <c r="C121" s="80" t="s">
        <v>303</v>
      </c>
      <c r="D121" s="81">
        <v>1432.24</v>
      </c>
      <c r="E121" s="82">
        <v>44015</v>
      </c>
      <c r="F121" s="83" t="s">
        <v>45</v>
      </c>
      <c r="G121" s="381"/>
      <c r="H121" s="385"/>
    </row>
    <row r="122" spans="1:8" ht="18.75" x14ac:dyDescent="0.3">
      <c r="A122" s="377"/>
      <c r="B122" s="80" t="s">
        <v>150</v>
      </c>
      <c r="C122" s="80" t="s">
        <v>161</v>
      </c>
      <c r="D122" s="81">
        <v>3094</v>
      </c>
      <c r="E122" s="82">
        <v>44018</v>
      </c>
      <c r="F122" s="83" t="s">
        <v>41</v>
      </c>
      <c r="G122" s="381"/>
      <c r="H122" s="385"/>
    </row>
    <row r="123" spans="1:8" ht="18.75" x14ac:dyDescent="0.3">
      <c r="A123" s="377"/>
      <c r="B123" s="80" t="s">
        <v>95</v>
      </c>
      <c r="C123" s="80" t="s">
        <v>215</v>
      </c>
      <c r="D123" s="81">
        <v>446.58</v>
      </c>
      <c r="E123" s="82">
        <v>44022</v>
      </c>
      <c r="F123" s="83" t="s">
        <v>41</v>
      </c>
      <c r="G123" s="381"/>
      <c r="H123" s="385"/>
    </row>
    <row r="124" spans="1:8" ht="18.75" x14ac:dyDescent="0.3">
      <c r="A124" s="377"/>
      <c r="B124" s="80" t="s">
        <v>150</v>
      </c>
      <c r="C124" s="80" t="s">
        <v>161</v>
      </c>
      <c r="D124" s="81">
        <v>3213</v>
      </c>
      <c r="E124" s="82">
        <v>44027</v>
      </c>
      <c r="F124" s="83" t="s">
        <v>45</v>
      </c>
      <c r="G124" s="381"/>
      <c r="H124" s="385"/>
    </row>
    <row r="125" spans="1:8" ht="18.75" x14ac:dyDescent="0.3">
      <c r="A125" s="377"/>
      <c r="B125" s="80" t="s">
        <v>304</v>
      </c>
      <c r="C125" s="80" t="s">
        <v>305</v>
      </c>
      <c r="D125" s="81">
        <v>1341.5</v>
      </c>
      <c r="E125" s="82">
        <v>44027</v>
      </c>
      <c r="F125" s="83" t="s">
        <v>41</v>
      </c>
      <c r="G125" s="381"/>
      <c r="H125" s="385"/>
    </row>
    <row r="126" spans="1:8" ht="18.75" x14ac:dyDescent="0.3">
      <c r="A126" s="377"/>
      <c r="B126" s="80" t="s">
        <v>150</v>
      </c>
      <c r="C126" s="80" t="s">
        <v>161</v>
      </c>
      <c r="D126" s="81">
        <v>2700</v>
      </c>
      <c r="E126" s="82">
        <v>44035</v>
      </c>
      <c r="F126" s="83" t="s">
        <v>45</v>
      </c>
      <c r="G126" s="381"/>
      <c r="H126" s="385"/>
    </row>
    <row r="127" spans="1:8" ht="18.75" x14ac:dyDescent="0.3">
      <c r="A127" s="377"/>
      <c r="B127" s="80" t="s">
        <v>306</v>
      </c>
      <c r="C127" s="80" t="s">
        <v>161</v>
      </c>
      <c r="D127" s="81">
        <v>2600</v>
      </c>
      <c r="E127" s="82">
        <v>44040</v>
      </c>
      <c r="F127" s="83" t="s">
        <v>41</v>
      </c>
      <c r="G127" s="381"/>
      <c r="H127" s="385"/>
    </row>
    <row r="128" spans="1:8" ht="18.75" x14ac:dyDescent="0.3">
      <c r="A128" s="377"/>
      <c r="B128" s="80" t="s">
        <v>113</v>
      </c>
      <c r="C128" s="80" t="s">
        <v>146</v>
      </c>
      <c r="D128" s="81">
        <v>262.85000000000002</v>
      </c>
      <c r="E128" s="82">
        <v>44041</v>
      </c>
      <c r="F128" s="83" t="s">
        <v>41</v>
      </c>
      <c r="G128" s="381"/>
      <c r="H128" s="385"/>
    </row>
    <row r="129" spans="1:8" ht="18.75" x14ac:dyDescent="0.3">
      <c r="A129" s="377"/>
      <c r="B129" s="80" t="s">
        <v>95</v>
      </c>
      <c r="C129" s="80" t="s">
        <v>307</v>
      </c>
      <c r="D129" s="81">
        <v>2422.2800000000002</v>
      </c>
      <c r="E129" s="82">
        <v>44041</v>
      </c>
      <c r="F129" s="83" t="s">
        <v>41</v>
      </c>
      <c r="G129" s="381"/>
      <c r="H129" s="385"/>
    </row>
    <row r="130" spans="1:8" ht="18.75" x14ac:dyDescent="0.3">
      <c r="A130" s="377"/>
      <c r="B130" s="80" t="s">
        <v>95</v>
      </c>
      <c r="C130" s="80" t="s">
        <v>102</v>
      </c>
      <c r="D130" s="81">
        <v>1184.6500000000001</v>
      </c>
      <c r="E130" s="82">
        <v>44041</v>
      </c>
      <c r="F130" s="83" t="s">
        <v>41</v>
      </c>
      <c r="G130" s="381"/>
      <c r="H130" s="385"/>
    </row>
    <row r="131" spans="1:8" ht="18.75" x14ac:dyDescent="0.3">
      <c r="A131" s="377"/>
      <c r="B131" s="80" t="s">
        <v>113</v>
      </c>
      <c r="C131" s="80" t="s">
        <v>146</v>
      </c>
      <c r="D131" s="81">
        <v>650.55999999999995</v>
      </c>
      <c r="E131" s="82">
        <v>44042</v>
      </c>
      <c r="F131" s="83" t="s">
        <v>41</v>
      </c>
      <c r="G131" s="381"/>
      <c r="H131" s="385"/>
    </row>
    <row r="132" spans="1:8" ht="18.75" x14ac:dyDescent="0.3">
      <c r="A132" s="377"/>
      <c r="B132" s="80"/>
      <c r="C132" s="101"/>
      <c r="D132" s="81"/>
      <c r="E132" s="82"/>
      <c r="F132" s="83"/>
      <c r="G132" s="381"/>
      <c r="H132" s="385"/>
    </row>
    <row r="133" spans="1:8" ht="19.5" thickBot="1" x14ac:dyDescent="0.35">
      <c r="A133" s="377"/>
      <c r="B133" s="112"/>
      <c r="C133" s="112"/>
      <c r="D133" s="113"/>
      <c r="E133" s="114"/>
      <c r="F133" s="83"/>
      <c r="G133" s="381"/>
      <c r="H133" s="385"/>
    </row>
    <row r="134" spans="1:8" ht="19.5" thickBot="1" x14ac:dyDescent="0.35">
      <c r="A134" s="115"/>
      <c r="B134" s="89"/>
      <c r="C134" s="89"/>
      <c r="D134" s="116">
        <f>SUM(D120:D133)</f>
        <v>20309.310000000001</v>
      </c>
      <c r="E134" s="96"/>
      <c r="F134" s="89"/>
      <c r="G134" s="117"/>
      <c r="H134" s="118"/>
    </row>
    <row r="135" spans="1:8" ht="18.75" x14ac:dyDescent="0.3">
      <c r="A135" s="115"/>
      <c r="B135" s="89"/>
      <c r="C135" s="89"/>
      <c r="D135" s="95"/>
      <c r="E135" s="96"/>
      <c r="F135" s="89"/>
      <c r="G135" s="117"/>
      <c r="H135" s="118"/>
    </row>
    <row r="136" spans="1:8" ht="18.75" x14ac:dyDescent="0.3">
      <c r="A136" s="392" t="s">
        <v>92</v>
      </c>
      <c r="B136" s="112" t="s">
        <v>66</v>
      </c>
      <c r="C136" s="112" t="s">
        <v>200</v>
      </c>
      <c r="D136" s="113">
        <v>399.03</v>
      </c>
      <c r="E136" s="119">
        <v>44018</v>
      </c>
      <c r="F136" s="120" t="s">
        <v>41</v>
      </c>
      <c r="G136" s="388">
        <v>1.4999999999999999E-2</v>
      </c>
      <c r="H136" s="390">
        <v>3.1099999999999999E-2</v>
      </c>
    </row>
    <row r="137" spans="1:8" ht="18.75" x14ac:dyDescent="0.3">
      <c r="A137" s="392"/>
      <c r="B137" s="112" t="s">
        <v>96</v>
      </c>
      <c r="C137" s="121" t="s">
        <v>100</v>
      </c>
      <c r="D137" s="122">
        <v>600</v>
      </c>
      <c r="E137" s="119">
        <v>44019</v>
      </c>
      <c r="F137" s="120" t="s">
        <v>41</v>
      </c>
      <c r="G137" s="388"/>
      <c r="H137" s="390"/>
    </row>
    <row r="138" spans="1:8" ht="18.75" x14ac:dyDescent="0.3">
      <c r="A138" s="392"/>
      <c r="B138" s="120"/>
      <c r="C138" s="120"/>
      <c r="D138" s="123"/>
      <c r="E138" s="124"/>
      <c r="F138" s="120"/>
      <c r="G138" s="388"/>
      <c r="H138" s="390"/>
    </row>
    <row r="139" spans="1:8" ht="19.5" thickBot="1" x14ac:dyDescent="0.35">
      <c r="A139" s="393"/>
      <c r="B139" s="106"/>
      <c r="C139" s="125"/>
      <c r="D139" s="126"/>
      <c r="E139" s="127"/>
      <c r="F139" s="128"/>
      <c r="G139" s="389"/>
      <c r="H139" s="391"/>
    </row>
    <row r="140" spans="1:8" ht="19.5" thickBot="1" x14ac:dyDescent="0.35">
      <c r="A140" s="115"/>
      <c r="B140" s="89"/>
      <c r="C140" s="89"/>
      <c r="D140" s="110">
        <f>SUM(D136:D139)</f>
        <v>999.03</v>
      </c>
      <c r="E140" s="96"/>
      <c r="F140" s="89"/>
      <c r="G140" s="117"/>
      <c r="H140" s="118"/>
    </row>
    <row r="141" spans="1:8" ht="19.5" thickBot="1" x14ac:dyDescent="0.35">
      <c r="A141" s="115"/>
      <c r="B141" s="89"/>
      <c r="C141" s="89"/>
      <c r="D141" s="95"/>
      <c r="E141" s="96"/>
      <c r="F141" s="89"/>
      <c r="G141" s="117"/>
      <c r="H141" s="118"/>
    </row>
    <row r="142" spans="1:8" ht="18.75" x14ac:dyDescent="0.3">
      <c r="A142" s="376" t="s">
        <v>26</v>
      </c>
      <c r="B142" s="97" t="s">
        <v>107</v>
      </c>
      <c r="C142" s="129" t="s">
        <v>159</v>
      </c>
      <c r="D142" s="130">
        <v>2466.88</v>
      </c>
      <c r="E142" s="131">
        <v>44027</v>
      </c>
      <c r="F142" s="100" t="s">
        <v>53</v>
      </c>
      <c r="G142" s="380">
        <f>D145/D189</f>
        <v>6.6882353708655792E-2</v>
      </c>
      <c r="H142" s="384">
        <v>0.1167</v>
      </c>
    </row>
    <row r="143" spans="1:8" ht="18.75" x14ac:dyDescent="0.3">
      <c r="A143" s="378"/>
      <c r="B143" s="132" t="s">
        <v>42</v>
      </c>
      <c r="C143" s="133" t="s">
        <v>308</v>
      </c>
      <c r="D143" s="134">
        <v>14808.43</v>
      </c>
      <c r="E143" s="135">
        <v>44041</v>
      </c>
      <c r="F143" s="136" t="s">
        <v>41</v>
      </c>
      <c r="G143" s="382"/>
      <c r="H143" s="386"/>
    </row>
    <row r="144" spans="1:8" ht="19.5" thickBot="1" x14ac:dyDescent="0.35">
      <c r="A144" s="379"/>
      <c r="B144" s="106"/>
      <c r="C144" s="105"/>
      <c r="D144" s="107"/>
      <c r="E144" s="108"/>
      <c r="F144" s="106"/>
      <c r="G144" s="383"/>
      <c r="H144" s="387"/>
    </row>
    <row r="145" spans="1:8" ht="19.5" thickBot="1" x14ac:dyDescent="0.35">
      <c r="A145" s="115"/>
      <c r="B145" s="137"/>
      <c r="C145" s="137"/>
      <c r="D145" s="110">
        <f>SUM(D142:D144)</f>
        <v>17275.310000000001</v>
      </c>
      <c r="E145" s="138"/>
      <c r="F145" s="137"/>
      <c r="G145" s="117"/>
      <c r="H145" s="118"/>
    </row>
    <row r="146" spans="1:8" ht="18.75" x14ac:dyDescent="0.3">
      <c r="A146" s="115"/>
      <c r="B146" s="137"/>
      <c r="C146" s="137"/>
      <c r="D146" s="139"/>
      <c r="E146" s="138"/>
      <c r="F146" s="137"/>
      <c r="G146" s="117"/>
      <c r="H146" s="118"/>
    </row>
    <row r="147" spans="1:8" ht="18.75" x14ac:dyDescent="0.3">
      <c r="A147" s="115"/>
      <c r="B147" s="137"/>
      <c r="C147" s="137"/>
      <c r="D147" s="139"/>
      <c r="E147" s="138"/>
      <c r="F147" s="137"/>
      <c r="G147" s="117"/>
      <c r="H147" s="118"/>
    </row>
    <row r="148" spans="1:8" ht="18.75" x14ac:dyDescent="0.3">
      <c r="A148" s="392" t="s">
        <v>93</v>
      </c>
      <c r="B148" s="80" t="s">
        <v>86</v>
      </c>
      <c r="C148" s="83" t="s">
        <v>145</v>
      </c>
      <c r="D148" s="81">
        <v>1589.12</v>
      </c>
      <c r="E148" s="114">
        <v>44015</v>
      </c>
      <c r="F148" s="120" t="s">
        <v>40</v>
      </c>
      <c r="G148" s="388">
        <v>6.6699999999999995E-2</v>
      </c>
      <c r="H148" s="390">
        <v>0.1085</v>
      </c>
    </row>
    <row r="149" spans="1:8" ht="18.75" x14ac:dyDescent="0.3">
      <c r="A149" s="392"/>
      <c r="B149" s="80" t="s">
        <v>86</v>
      </c>
      <c r="C149" s="83" t="s">
        <v>173</v>
      </c>
      <c r="D149" s="81">
        <v>683.17</v>
      </c>
      <c r="E149" s="114">
        <v>44015</v>
      </c>
      <c r="F149" s="120" t="s">
        <v>40</v>
      </c>
      <c r="G149" s="388"/>
      <c r="H149" s="390"/>
    </row>
    <row r="150" spans="1:8" ht="18.75" x14ac:dyDescent="0.3">
      <c r="A150" s="392"/>
      <c r="B150" s="80" t="s">
        <v>64</v>
      </c>
      <c r="C150" s="83" t="s">
        <v>101</v>
      </c>
      <c r="D150" s="81">
        <v>105.63</v>
      </c>
      <c r="E150" s="114">
        <v>44018</v>
      </c>
      <c r="F150" s="120" t="s">
        <v>40</v>
      </c>
      <c r="G150" s="388"/>
      <c r="H150" s="390"/>
    </row>
    <row r="151" spans="1:8" ht="18.75" x14ac:dyDescent="0.3">
      <c r="A151" s="392"/>
      <c r="B151" s="80" t="s">
        <v>64</v>
      </c>
      <c r="C151" s="83" t="s">
        <v>139</v>
      </c>
      <c r="D151" s="81">
        <v>282.45999999999998</v>
      </c>
      <c r="E151" s="114">
        <v>44018</v>
      </c>
      <c r="F151" s="120" t="s">
        <v>40</v>
      </c>
      <c r="G151" s="388"/>
      <c r="H151" s="390"/>
    </row>
    <row r="152" spans="1:8" ht="18.75" x14ac:dyDescent="0.3">
      <c r="A152" s="392"/>
      <c r="B152" s="80" t="s">
        <v>54</v>
      </c>
      <c r="C152" s="83" t="s">
        <v>141</v>
      </c>
      <c r="D152" s="81">
        <v>1619.16</v>
      </c>
      <c r="E152" s="114">
        <v>44018</v>
      </c>
      <c r="F152" s="120" t="s">
        <v>41</v>
      </c>
      <c r="G152" s="388"/>
      <c r="H152" s="390"/>
    </row>
    <row r="153" spans="1:8" ht="18.75" x14ac:dyDescent="0.3">
      <c r="A153" s="392"/>
      <c r="B153" s="80" t="s">
        <v>54</v>
      </c>
      <c r="C153" s="83" t="s">
        <v>141</v>
      </c>
      <c r="D153" s="81">
        <v>1937.21</v>
      </c>
      <c r="E153" s="114">
        <v>44026</v>
      </c>
      <c r="F153" s="120" t="s">
        <v>41</v>
      </c>
      <c r="G153" s="388"/>
      <c r="H153" s="390"/>
    </row>
    <row r="154" spans="1:8" ht="18.75" x14ac:dyDescent="0.3">
      <c r="A154" s="392"/>
      <c r="B154" s="104" t="s">
        <v>87</v>
      </c>
      <c r="C154" s="104" t="s">
        <v>160</v>
      </c>
      <c r="D154" s="140">
        <v>677.43</v>
      </c>
      <c r="E154" s="141">
        <v>44029</v>
      </c>
      <c r="F154" s="142" t="s">
        <v>40</v>
      </c>
      <c r="G154" s="388"/>
      <c r="H154" s="390"/>
    </row>
    <row r="155" spans="1:8" ht="18.75" x14ac:dyDescent="0.3">
      <c r="A155" s="392"/>
      <c r="B155" s="104" t="s">
        <v>87</v>
      </c>
      <c r="C155" s="104" t="s">
        <v>328</v>
      </c>
      <c r="D155" s="140">
        <v>4385.8900000000003</v>
      </c>
      <c r="E155" s="141">
        <v>44029</v>
      </c>
      <c r="F155" s="142" t="s">
        <v>40</v>
      </c>
      <c r="G155" s="388"/>
      <c r="H155" s="390"/>
    </row>
    <row r="156" spans="1:8" ht="18.75" x14ac:dyDescent="0.3">
      <c r="A156" s="392"/>
      <c r="B156" s="104" t="s">
        <v>54</v>
      </c>
      <c r="C156" s="104" t="s">
        <v>141</v>
      </c>
      <c r="D156" s="140">
        <v>2407.06</v>
      </c>
      <c r="E156" s="141">
        <v>44033</v>
      </c>
      <c r="F156" s="142" t="s">
        <v>41</v>
      </c>
      <c r="G156" s="388"/>
      <c r="H156" s="390"/>
    </row>
    <row r="157" spans="1:8" ht="18.75" x14ac:dyDescent="0.3">
      <c r="A157" s="392"/>
      <c r="B157" s="104" t="s">
        <v>54</v>
      </c>
      <c r="C157" s="104" t="s">
        <v>141</v>
      </c>
      <c r="D157" s="140">
        <v>1662.53</v>
      </c>
      <c r="E157" s="141">
        <v>44040</v>
      </c>
      <c r="F157" s="142" t="s">
        <v>41</v>
      </c>
      <c r="G157" s="388"/>
      <c r="H157" s="390"/>
    </row>
    <row r="158" spans="1:8" ht="18.75" x14ac:dyDescent="0.3">
      <c r="A158" s="392"/>
      <c r="B158" s="104" t="s">
        <v>248</v>
      </c>
      <c r="C158" s="104" t="s">
        <v>249</v>
      </c>
      <c r="D158" s="140">
        <v>39.99</v>
      </c>
      <c r="E158" s="141">
        <v>44040</v>
      </c>
      <c r="F158" s="142" t="s">
        <v>40</v>
      </c>
      <c r="G158" s="388"/>
      <c r="H158" s="390"/>
    </row>
    <row r="159" spans="1:8" ht="19.5" thickBot="1" x14ac:dyDescent="0.35">
      <c r="A159" s="393"/>
      <c r="B159" s="105"/>
      <c r="C159" s="106"/>
      <c r="D159" s="107"/>
      <c r="E159" s="108"/>
      <c r="F159" s="143"/>
      <c r="G159" s="389"/>
      <c r="H159" s="391"/>
    </row>
    <row r="160" spans="1:8" ht="19.5" thickBot="1" x14ac:dyDescent="0.35">
      <c r="A160" s="407"/>
      <c r="B160" s="408"/>
      <c r="C160" s="89"/>
      <c r="D160" s="144">
        <f>SUM(D148:D159)</f>
        <v>15389.65</v>
      </c>
      <c r="E160" s="96"/>
      <c r="F160" s="89"/>
      <c r="G160" s="117"/>
      <c r="H160" s="118"/>
    </row>
    <row r="161" spans="1:8" ht="19.5" thickBot="1" x14ac:dyDescent="0.35">
      <c r="A161" s="393"/>
      <c r="B161" s="409"/>
      <c r="C161" s="89"/>
      <c r="D161" s="95"/>
      <c r="E161" s="96"/>
      <c r="F161" s="89"/>
      <c r="G161" s="117"/>
      <c r="H161" s="118"/>
    </row>
    <row r="162" spans="1:8" ht="18.75" x14ac:dyDescent="0.3">
      <c r="A162" s="392" t="s">
        <v>94</v>
      </c>
      <c r="B162" s="145" t="s">
        <v>61</v>
      </c>
      <c r="C162" s="146" t="s">
        <v>109</v>
      </c>
      <c r="D162" s="147">
        <v>10.45</v>
      </c>
      <c r="E162" s="124">
        <v>44018</v>
      </c>
      <c r="F162" s="148" t="s">
        <v>43</v>
      </c>
      <c r="G162" s="388">
        <v>6.9999999999999999E-4</v>
      </c>
      <c r="H162" s="390">
        <v>6.9999999999999999E-4</v>
      </c>
    </row>
    <row r="163" spans="1:8" ht="18.75" x14ac:dyDescent="0.3">
      <c r="A163" s="392"/>
      <c r="B163" s="145" t="s">
        <v>61</v>
      </c>
      <c r="C163" s="149" t="s">
        <v>109</v>
      </c>
      <c r="D163" s="150">
        <v>10.45</v>
      </c>
      <c r="E163" s="151">
        <v>44018</v>
      </c>
      <c r="F163" s="152" t="s">
        <v>43</v>
      </c>
      <c r="G163" s="388"/>
      <c r="H163" s="390"/>
    </row>
    <row r="164" spans="1:8" ht="18.75" x14ac:dyDescent="0.3">
      <c r="A164" s="392"/>
      <c r="B164" s="145" t="s">
        <v>61</v>
      </c>
      <c r="C164" s="149" t="s">
        <v>109</v>
      </c>
      <c r="D164" s="150">
        <v>10.45</v>
      </c>
      <c r="E164" s="151">
        <v>44018</v>
      </c>
      <c r="F164" s="152" t="s">
        <v>43</v>
      </c>
      <c r="G164" s="388"/>
      <c r="H164" s="390"/>
    </row>
    <row r="165" spans="1:8" ht="18.75" x14ac:dyDescent="0.3">
      <c r="A165" s="392"/>
      <c r="B165" s="145" t="s">
        <v>61</v>
      </c>
      <c r="C165" s="149" t="s">
        <v>109</v>
      </c>
      <c r="D165" s="150">
        <v>10.45</v>
      </c>
      <c r="E165" s="151">
        <v>44018</v>
      </c>
      <c r="F165" s="152" t="s">
        <v>43</v>
      </c>
      <c r="G165" s="388"/>
      <c r="H165" s="390"/>
    </row>
    <row r="166" spans="1:8" ht="18.75" x14ac:dyDescent="0.3">
      <c r="A166" s="392"/>
      <c r="B166" s="145" t="s">
        <v>61</v>
      </c>
      <c r="C166" s="149" t="s">
        <v>109</v>
      </c>
      <c r="D166" s="150">
        <v>10.45</v>
      </c>
      <c r="E166" s="151">
        <v>44027</v>
      </c>
      <c r="F166" s="152" t="s">
        <v>43</v>
      </c>
      <c r="G166" s="388"/>
      <c r="H166" s="390"/>
    </row>
    <row r="167" spans="1:8" ht="18.75" x14ac:dyDescent="0.3">
      <c r="A167" s="392"/>
      <c r="B167" s="145" t="s">
        <v>61</v>
      </c>
      <c r="C167" s="149" t="s">
        <v>112</v>
      </c>
      <c r="D167" s="150">
        <v>84</v>
      </c>
      <c r="E167" s="151">
        <v>44032</v>
      </c>
      <c r="F167" s="152" t="s">
        <v>43</v>
      </c>
      <c r="G167" s="388"/>
      <c r="H167" s="390"/>
    </row>
    <row r="168" spans="1:8" ht="18.75" x14ac:dyDescent="0.3">
      <c r="A168" s="392"/>
      <c r="B168" s="145" t="s">
        <v>61</v>
      </c>
      <c r="C168" s="149" t="s">
        <v>63</v>
      </c>
      <c r="D168" s="150">
        <v>1.2</v>
      </c>
      <c r="E168" s="151">
        <v>44033</v>
      </c>
      <c r="F168" s="152" t="s">
        <v>43</v>
      </c>
      <c r="G168" s="388"/>
      <c r="H168" s="390"/>
    </row>
    <row r="169" spans="1:8" ht="18.75" x14ac:dyDescent="0.3">
      <c r="A169" s="392"/>
      <c r="B169" s="145" t="s">
        <v>61</v>
      </c>
      <c r="C169" s="149" t="s">
        <v>63</v>
      </c>
      <c r="D169" s="150">
        <v>1.2</v>
      </c>
      <c r="E169" s="151">
        <v>44035</v>
      </c>
      <c r="F169" s="152" t="s">
        <v>43</v>
      </c>
      <c r="G169" s="388"/>
      <c r="H169" s="390"/>
    </row>
    <row r="170" spans="1:8" ht="18.75" x14ac:dyDescent="0.3">
      <c r="A170" s="392"/>
      <c r="B170" s="145" t="s">
        <v>61</v>
      </c>
      <c r="C170" s="149" t="s">
        <v>109</v>
      </c>
      <c r="D170" s="150">
        <v>10.45</v>
      </c>
      <c r="E170" s="151">
        <v>44035</v>
      </c>
      <c r="F170" s="152" t="s">
        <v>43</v>
      </c>
      <c r="G170" s="388"/>
      <c r="H170" s="390"/>
    </row>
    <row r="171" spans="1:8" ht="18.75" x14ac:dyDescent="0.3">
      <c r="A171" s="392"/>
      <c r="B171" s="145" t="s">
        <v>61</v>
      </c>
      <c r="C171" s="149" t="s">
        <v>162</v>
      </c>
      <c r="D171" s="150">
        <v>6.5</v>
      </c>
      <c r="E171" s="151">
        <v>44039</v>
      </c>
      <c r="F171" s="152" t="s">
        <v>43</v>
      </c>
      <c r="G171" s="388"/>
      <c r="H171" s="390"/>
    </row>
    <row r="172" spans="1:8" ht="18.75" x14ac:dyDescent="0.3">
      <c r="A172" s="392"/>
      <c r="B172" s="145" t="s">
        <v>61</v>
      </c>
      <c r="C172" s="149" t="s">
        <v>109</v>
      </c>
      <c r="D172" s="150">
        <v>10.45</v>
      </c>
      <c r="E172" s="151">
        <v>44042</v>
      </c>
      <c r="F172" s="152" t="s">
        <v>43</v>
      </c>
      <c r="G172" s="388"/>
      <c r="H172" s="390"/>
    </row>
    <row r="173" spans="1:8" ht="19.5" thickBot="1" x14ac:dyDescent="0.35">
      <c r="A173" s="393"/>
      <c r="B173" s="153"/>
      <c r="C173" s="125"/>
      <c r="D173" s="154"/>
      <c r="E173" s="155"/>
      <c r="F173" s="153"/>
      <c r="G173" s="389"/>
      <c r="H173" s="391"/>
    </row>
    <row r="174" spans="1:8" ht="19.5" thickBot="1" x14ac:dyDescent="0.35">
      <c r="A174" s="115"/>
      <c r="B174" s="89"/>
      <c r="C174" s="89"/>
      <c r="D174" s="156">
        <f>SUM(D162:D172)</f>
        <v>166.04999999999995</v>
      </c>
      <c r="E174" s="96"/>
      <c r="F174" s="89"/>
      <c r="G174" s="117"/>
      <c r="H174" s="118"/>
    </row>
    <row r="175" spans="1:8" ht="19.5" thickBot="1" x14ac:dyDescent="0.35">
      <c r="A175" s="115"/>
      <c r="B175" s="89"/>
      <c r="C175" s="89"/>
      <c r="D175" s="95"/>
      <c r="E175" s="96"/>
      <c r="F175" s="89"/>
      <c r="G175" s="117"/>
      <c r="H175" s="118"/>
    </row>
    <row r="176" spans="1:8" ht="18.75" x14ac:dyDescent="0.3">
      <c r="A176" s="376" t="s">
        <v>27</v>
      </c>
      <c r="B176" s="97" t="s">
        <v>181</v>
      </c>
      <c r="C176" s="97" t="s">
        <v>309</v>
      </c>
      <c r="D176" s="98">
        <v>588</v>
      </c>
      <c r="E176" s="99">
        <v>44015</v>
      </c>
      <c r="F176" s="100" t="s">
        <v>41</v>
      </c>
      <c r="G176" s="380">
        <f>D181/D189</f>
        <v>2.4529645463295526E-2</v>
      </c>
      <c r="H176" s="384">
        <v>9.7999999999999997E-3</v>
      </c>
    </row>
    <row r="177" spans="1:8" ht="18.75" x14ac:dyDescent="0.3">
      <c r="A177" s="410"/>
      <c r="B177" s="157" t="s">
        <v>130</v>
      </c>
      <c r="C177" s="157" t="s">
        <v>131</v>
      </c>
      <c r="D177" s="158">
        <v>222.57</v>
      </c>
      <c r="E177" s="159">
        <v>44018</v>
      </c>
      <c r="F177" s="160" t="s">
        <v>41</v>
      </c>
      <c r="G177" s="411"/>
      <c r="H177" s="412"/>
    </row>
    <row r="178" spans="1:8" ht="18.75" x14ac:dyDescent="0.3">
      <c r="A178" s="410"/>
      <c r="B178" s="157" t="s">
        <v>97</v>
      </c>
      <c r="C178" s="157" t="s">
        <v>310</v>
      </c>
      <c r="D178" s="158">
        <v>1600</v>
      </c>
      <c r="E178" s="159">
        <v>44026</v>
      </c>
      <c r="F178" s="160" t="s">
        <v>45</v>
      </c>
      <c r="G178" s="411"/>
      <c r="H178" s="412"/>
    </row>
    <row r="179" spans="1:8" ht="18.75" x14ac:dyDescent="0.3">
      <c r="A179" s="377"/>
      <c r="B179" s="80" t="s">
        <v>230</v>
      </c>
      <c r="C179" s="83" t="s">
        <v>311</v>
      </c>
      <c r="D179" s="161">
        <v>3925.29</v>
      </c>
      <c r="E179" s="162">
        <v>44029</v>
      </c>
      <c r="F179" s="163" t="s">
        <v>41</v>
      </c>
      <c r="G179" s="381"/>
      <c r="H179" s="385"/>
    </row>
    <row r="180" spans="1:8" ht="19.5" thickBot="1" x14ac:dyDescent="0.35">
      <c r="A180" s="379"/>
      <c r="B180" s="164"/>
      <c r="C180" s="106"/>
      <c r="D180" s="107"/>
      <c r="E180" s="108"/>
      <c r="F180" s="106"/>
      <c r="G180" s="383"/>
      <c r="H180" s="387"/>
    </row>
    <row r="181" spans="1:8" ht="19.5" thickBot="1" x14ac:dyDescent="0.35">
      <c r="A181" s="115"/>
      <c r="B181" s="89"/>
      <c r="C181" s="89"/>
      <c r="D181" s="110">
        <f>SUM(D176:D180)</f>
        <v>6335.86</v>
      </c>
      <c r="E181" s="96"/>
      <c r="F181" s="165"/>
      <c r="G181" s="166"/>
      <c r="H181" s="167"/>
    </row>
    <row r="182" spans="1:8" ht="18.75" x14ac:dyDescent="0.3">
      <c r="A182" s="115"/>
      <c r="B182" s="89"/>
      <c r="C182" s="89"/>
      <c r="D182" s="95"/>
      <c r="E182" s="96"/>
      <c r="F182" s="165"/>
      <c r="G182" s="166"/>
      <c r="H182" s="167"/>
    </row>
    <row r="183" spans="1:8" ht="18.75" x14ac:dyDescent="0.3">
      <c r="A183" s="392" t="s">
        <v>68</v>
      </c>
      <c r="B183" s="168" t="s">
        <v>312</v>
      </c>
      <c r="C183" s="168" t="s">
        <v>202</v>
      </c>
      <c r="D183" s="147">
        <v>169.84</v>
      </c>
      <c r="E183" s="124">
        <v>44018</v>
      </c>
      <c r="F183" s="120" t="s">
        <v>313</v>
      </c>
      <c r="G183" s="388">
        <v>0</v>
      </c>
      <c r="H183" s="394">
        <v>2.9600000000000001E-2</v>
      </c>
    </row>
    <row r="184" spans="1:8" ht="18.75" x14ac:dyDescent="0.3">
      <c r="A184" s="392"/>
      <c r="B184" s="83"/>
      <c r="C184" s="83"/>
      <c r="D184" s="123"/>
      <c r="E184" s="124"/>
      <c r="F184" s="120"/>
      <c r="G184" s="388"/>
      <c r="H184" s="394"/>
    </row>
    <row r="185" spans="1:8" ht="18.75" x14ac:dyDescent="0.3">
      <c r="A185" s="392"/>
      <c r="B185" s="83"/>
      <c r="C185" s="83"/>
      <c r="D185" s="123"/>
      <c r="E185" s="124"/>
      <c r="F185" s="120"/>
      <c r="G185" s="388"/>
      <c r="H185" s="394"/>
    </row>
    <row r="186" spans="1:8" ht="19.5" thickBot="1" x14ac:dyDescent="0.35">
      <c r="A186" s="393"/>
      <c r="B186" s="105"/>
      <c r="C186" s="106"/>
      <c r="D186" s="107"/>
      <c r="E186" s="108"/>
      <c r="F186" s="143"/>
      <c r="G186" s="389"/>
      <c r="H186" s="395"/>
    </row>
    <row r="187" spans="1:8" ht="19.5" thickBot="1" x14ac:dyDescent="0.35">
      <c r="A187" s="169"/>
      <c r="B187" s="170"/>
      <c r="C187" s="170"/>
      <c r="D187" s="171">
        <f>SUM(D183:D186)</f>
        <v>169.84</v>
      </c>
      <c r="E187" s="172"/>
      <c r="F187" s="170"/>
      <c r="G187" s="173"/>
      <c r="H187" s="174"/>
    </row>
    <row r="188" spans="1:8" ht="19.5" thickBot="1" x14ac:dyDescent="0.35">
      <c r="A188" s="89"/>
      <c r="B188" s="89"/>
      <c r="C188" s="89"/>
      <c r="D188" s="175"/>
      <c r="E188" s="176"/>
      <c r="F188" s="89"/>
      <c r="G188" s="92"/>
      <c r="H188" s="93"/>
    </row>
    <row r="189" spans="1:8" ht="19.5" thickBot="1" x14ac:dyDescent="0.35">
      <c r="A189" s="177" t="s">
        <v>30</v>
      </c>
      <c r="B189" s="178"/>
      <c r="C189" s="178"/>
      <c r="D189" s="179">
        <f>D187+D181+D174+D160+D145+D140+D134+D117+D57</f>
        <v>258293.99</v>
      </c>
      <c r="E189" s="180"/>
      <c r="F189" s="181"/>
      <c r="G189" s="182"/>
      <c r="H189" s="183"/>
    </row>
    <row r="190" spans="1:8" ht="18.75" x14ac:dyDescent="0.3">
      <c r="A190" s="26"/>
      <c r="B190" s="26"/>
      <c r="C190" s="26"/>
      <c r="D190" s="184"/>
      <c r="E190" s="185"/>
      <c r="F190" s="26"/>
      <c r="G190" s="186"/>
      <c r="H190" s="187"/>
    </row>
    <row r="191" spans="1:8" ht="18.75" x14ac:dyDescent="0.3">
      <c r="A191" s="26"/>
      <c r="B191" s="26"/>
      <c r="C191" s="26"/>
      <c r="D191" s="184"/>
      <c r="E191" s="185"/>
      <c r="F191" s="26"/>
      <c r="G191" s="186"/>
      <c r="H191" s="187"/>
    </row>
    <row r="192" spans="1:8" ht="18.75" x14ac:dyDescent="0.3">
      <c r="A192" s="26"/>
      <c r="B192" s="26"/>
      <c r="C192" s="26"/>
      <c r="D192" s="184"/>
      <c r="E192" s="185"/>
      <c r="F192" s="26"/>
      <c r="G192" s="186"/>
      <c r="H192" s="187"/>
    </row>
    <row r="193" spans="1:8" ht="18.75" x14ac:dyDescent="0.3">
      <c r="A193" s="26"/>
      <c r="B193" s="26"/>
      <c r="C193" s="26"/>
      <c r="D193" s="184"/>
      <c r="E193" s="185"/>
      <c r="F193" s="26"/>
      <c r="G193" s="186"/>
      <c r="H193" s="187"/>
    </row>
    <row r="194" spans="1:8" ht="18.75" x14ac:dyDescent="0.3">
      <c r="A194" s="26"/>
      <c r="B194" s="26"/>
      <c r="C194" s="26"/>
      <c r="D194" s="184"/>
      <c r="E194" s="185"/>
      <c r="F194" s="26"/>
      <c r="G194" s="186"/>
      <c r="H194" s="187"/>
    </row>
    <row r="195" spans="1:8" ht="18.75" x14ac:dyDescent="0.3">
      <c r="A195" s="26"/>
      <c r="B195" s="26"/>
      <c r="C195" s="26"/>
      <c r="D195" s="184"/>
      <c r="E195" s="185"/>
      <c r="F195" s="26"/>
      <c r="G195" s="186"/>
      <c r="H195" s="187"/>
    </row>
    <row r="196" spans="1:8" ht="18.75" x14ac:dyDescent="0.3">
      <c r="A196" s="26"/>
      <c r="B196" s="26"/>
      <c r="C196" s="26"/>
      <c r="D196" s="184"/>
      <c r="E196" s="185"/>
      <c r="F196" s="26"/>
      <c r="G196" s="186"/>
      <c r="H196" s="187"/>
    </row>
    <row r="197" spans="1:8" ht="21" x14ac:dyDescent="0.35">
      <c r="A197" s="26"/>
      <c r="B197" s="26"/>
      <c r="C197" s="188" t="s">
        <v>329</v>
      </c>
      <c r="D197" s="184"/>
      <c r="E197" s="185"/>
      <c r="F197" s="26"/>
      <c r="G197" s="186"/>
      <c r="H197" s="187"/>
    </row>
    <row r="198" spans="1:8" ht="21" x14ac:dyDescent="0.35">
      <c r="A198" s="26"/>
      <c r="B198" s="26"/>
      <c r="C198" s="54" t="s">
        <v>14</v>
      </c>
      <c r="D198" s="184"/>
      <c r="E198" s="185"/>
      <c r="F198" s="26"/>
      <c r="G198" s="186"/>
      <c r="H198" s="187"/>
    </row>
  </sheetData>
  <mergeCells count="39">
    <mergeCell ref="A183:A186"/>
    <mergeCell ref="G183:G186"/>
    <mergeCell ref="H183:H186"/>
    <mergeCell ref="A1:H5"/>
    <mergeCell ref="A6:H7"/>
    <mergeCell ref="A160:B161"/>
    <mergeCell ref="A162:A173"/>
    <mergeCell ref="G162:G173"/>
    <mergeCell ref="H162:H173"/>
    <mergeCell ref="A176:A180"/>
    <mergeCell ref="G176:G180"/>
    <mergeCell ref="H176:H180"/>
    <mergeCell ref="A142:A144"/>
    <mergeCell ref="G142:G144"/>
    <mergeCell ref="H142:H144"/>
    <mergeCell ref="A148:A159"/>
    <mergeCell ref="G148:G159"/>
    <mergeCell ref="H148:H159"/>
    <mergeCell ref="A120:A133"/>
    <mergeCell ref="G120:G133"/>
    <mergeCell ref="H120:H133"/>
    <mergeCell ref="A136:A139"/>
    <mergeCell ref="G136:G139"/>
    <mergeCell ref="H136:H139"/>
    <mergeCell ref="A17:A56"/>
    <mergeCell ref="G17:G56"/>
    <mergeCell ref="H17:H56"/>
    <mergeCell ref="A59:A116"/>
    <mergeCell ref="G59:G116"/>
    <mergeCell ref="H59:H116"/>
    <mergeCell ref="A14:H14"/>
    <mergeCell ref="A15:A16"/>
    <mergeCell ref="B15:B16"/>
    <mergeCell ref="C15:C16"/>
    <mergeCell ref="D15:D16"/>
    <mergeCell ref="E15:E16"/>
    <mergeCell ref="F15:F16"/>
    <mergeCell ref="G15:G16"/>
    <mergeCell ref="H15:H16"/>
  </mergeCells>
  <pageMargins left="0.511811024" right="0.511811024" top="0.78740157499999996" bottom="0.78740157499999996" header="0.31496062000000002" footer="0.31496062000000002"/>
  <pageSetup paperSize="9" scale="51" fitToHeight="0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1121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OSC </vt:lpstr>
      <vt:lpstr>Caixa diário</vt:lpstr>
      <vt:lpstr>Grupo Despesas</vt:lpstr>
      <vt:lpstr>'OSC '!__xlnm__FilterDatabase</vt:lpstr>
      <vt:lpstr>'OSC '!__xlnm__FilterDatabase_0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THEMIS ALVARES FRANCO KLEIBER</dc:creator>
  <cp:lastModifiedBy>user</cp:lastModifiedBy>
  <cp:revision>169</cp:revision>
  <cp:lastPrinted>2021-03-02T15:05:39Z</cp:lastPrinted>
  <dcterms:created xsi:type="dcterms:W3CDTF">2014-10-01T16:57:45Z</dcterms:created>
  <dcterms:modified xsi:type="dcterms:W3CDTF">2021-04-22T20:43:16Z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